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25200" windowHeight="6030" activeTab="0"/>
  </bookViews>
  <sheets>
    <sheet name="Attendees" sheetId="1" r:id="rId1"/>
    <sheet name="Groups" sheetId="2" r:id="rId2"/>
    <sheet name="Attendance Sheet" sheetId="3" r:id="rId3"/>
    <sheet name="Vigils" sheetId="4" r:id="rId4"/>
    <sheet name="Payment Codes" sheetId="5" state="hidden" r:id="rId5"/>
    <sheet name="Venue History" sheetId="6" r:id="rId6"/>
    <sheet name="Images" sheetId="7" r:id="rId7"/>
  </sheets>
  <externalReferences>
    <externalReference r:id="rId10"/>
  </externalReferences>
  <definedNames>
    <definedName name="Amount" localSheetId="0">'Payment Codes'!$A$1:$B$14</definedName>
    <definedName name="Payments" localSheetId="2">'[1]Payment Codes'!$A$1:$B$14</definedName>
    <definedName name="Payments" localSheetId="1">'[1]Payment Codes'!$A$1:$B$14</definedName>
    <definedName name="Payments" localSheetId="6">'[1]Payment Codes'!$A$1:$B$14</definedName>
    <definedName name="Payments" localSheetId="4">'Payment Codes'!$A$1:$B$14</definedName>
    <definedName name="Payments" localSheetId="5">'[1]Payment Codes'!$A$1:$B$14</definedName>
    <definedName name="Payments" localSheetId="3">'[1]Payment Codes'!$A$1:$B$14</definedName>
    <definedName name="Payments">#REF!</definedName>
    <definedName name="_xlnm.Print_Area" localSheetId="1">'Groups'!$A$1:$F$40</definedName>
    <definedName name="_xlnm.Print_Area" localSheetId="6">'Images'!$A$1:$Q$37</definedName>
  </definedNames>
  <calcPr fullCalcOnLoad="1"/>
</workbook>
</file>

<file path=xl/sharedStrings.xml><?xml version="1.0" encoding="utf-8"?>
<sst xmlns="http://schemas.openxmlformats.org/spreadsheetml/2006/main" count="201" uniqueCount="125">
  <si>
    <t>Distance</t>
  </si>
  <si>
    <t>Start Postcode</t>
  </si>
  <si>
    <t>End Postcode</t>
  </si>
  <si>
    <t xml:space="preserve">Cost </t>
  </si>
  <si>
    <t>Phase 2 of Journey</t>
  </si>
  <si>
    <t>Phase 3 of Journey</t>
  </si>
  <si>
    <t>Phase 4 of Journey</t>
  </si>
  <si>
    <t>Duration</t>
  </si>
  <si>
    <t>Spaces Available</t>
  </si>
  <si>
    <t>Spaces Left</t>
  </si>
  <si>
    <t>Spaces Filled</t>
  </si>
  <si>
    <r>
      <t xml:space="preserve">Left to pay Venue  </t>
    </r>
    <r>
      <rPr>
        <b/>
        <sz val="8"/>
        <color indexed="10"/>
        <rFont val="Arial"/>
        <family val="2"/>
      </rPr>
      <t>See N2 if less than 15 People</t>
    </r>
  </si>
  <si>
    <t>Deposit Paid</t>
  </si>
  <si>
    <t>Amount Raised so Far</t>
  </si>
  <si>
    <t>Minimum to pay venue</t>
  </si>
  <si>
    <t>Date</t>
  </si>
  <si>
    <t>Name</t>
  </si>
  <si>
    <t>DOB</t>
  </si>
  <si>
    <t>Age</t>
  </si>
  <si>
    <t>Contact No.</t>
  </si>
  <si>
    <t>Amount</t>
  </si>
  <si>
    <t>Paypal Fees</t>
  </si>
  <si>
    <t xml:space="preserve"> Pay to Venue</t>
  </si>
  <si>
    <t>Paid to Venue</t>
  </si>
  <si>
    <t>Profit</t>
  </si>
  <si>
    <t>Bal. To pay</t>
  </si>
  <si>
    <t>Deposit</t>
  </si>
  <si>
    <t>Balance</t>
  </si>
  <si>
    <t>Raypal Fees Paid</t>
  </si>
  <si>
    <t>Refund Transfer</t>
  </si>
  <si>
    <t>Status</t>
  </si>
  <si>
    <t>Form</t>
  </si>
  <si>
    <t>Type</t>
  </si>
  <si>
    <t>Comments</t>
  </si>
  <si>
    <t>Sharon Slatter</t>
  </si>
  <si>
    <t>Ginette Hobbs</t>
  </si>
  <si>
    <t>Payment Terms</t>
  </si>
  <si>
    <t>Total Distance</t>
  </si>
  <si>
    <t>HPPI</t>
  </si>
  <si>
    <t>Comments/Additional Information</t>
  </si>
  <si>
    <t>Total</t>
  </si>
  <si>
    <t>Plus Tolls</t>
  </si>
  <si>
    <t>Note *    HPPI Petrol contributuin has already been taken from the Profit Column</t>
  </si>
  <si>
    <t>Group 1</t>
  </si>
  <si>
    <t>Group 2</t>
  </si>
  <si>
    <t>Group 3</t>
  </si>
  <si>
    <t>Group 4</t>
  </si>
  <si>
    <t>Break</t>
  </si>
  <si>
    <t>Glass Divination</t>
  </si>
  <si>
    <t>20 Min</t>
  </si>
  <si>
    <t>Séance</t>
  </si>
  <si>
    <t>Séance/Scrying</t>
  </si>
  <si>
    <t>Arrival</t>
  </si>
  <si>
    <t>Talk &amp; Protection</t>
  </si>
  <si>
    <t>8:15pm - 8:45pm</t>
  </si>
  <si>
    <t xml:space="preserve">Strat Vigils </t>
  </si>
  <si>
    <t>9:00pm</t>
  </si>
  <si>
    <t>Ref</t>
  </si>
  <si>
    <t>Awaiting Payment</t>
  </si>
  <si>
    <t>Full Payment</t>
  </si>
  <si>
    <t>Group</t>
  </si>
  <si>
    <t>Registration</t>
  </si>
  <si>
    <t>Signature</t>
  </si>
  <si>
    <t>Arrival Time</t>
  </si>
  <si>
    <t>Crew</t>
  </si>
  <si>
    <t>Please ensure you inform a Team leader if you need to leave earlier than the finish Time.</t>
  </si>
  <si>
    <t>Journey Planning</t>
  </si>
  <si>
    <t>Phase 1 of Journey</t>
  </si>
  <si>
    <t>Cost    Per Person</t>
  </si>
  <si>
    <t>Phase 5 of Journey</t>
  </si>
  <si>
    <t>Risk Assessment</t>
  </si>
  <si>
    <t>per mile</t>
  </si>
  <si>
    <t>Cost</t>
  </si>
  <si>
    <t>Miles</t>
  </si>
  <si>
    <t>Tolls</t>
  </si>
  <si>
    <t>Email</t>
  </si>
  <si>
    <t>Kevin Whale</t>
  </si>
  <si>
    <t>Jon Wells</t>
  </si>
  <si>
    <t>Ashley Suarez</t>
  </si>
  <si>
    <t>Tunnels</t>
  </si>
  <si>
    <t>Sick Bay</t>
  </si>
  <si>
    <t>Planchette</t>
  </si>
  <si>
    <t>Henry Ryan</t>
  </si>
  <si>
    <t>Justin Andrews</t>
  </si>
  <si>
    <t>Wendy Andrews</t>
  </si>
  <si>
    <t>Henry</t>
  </si>
  <si>
    <t>Typist Area</t>
  </si>
  <si>
    <t>Plant Room</t>
  </si>
  <si>
    <t xml:space="preserve">Kelvedon Hatch </t>
  </si>
  <si>
    <t>7:40pm</t>
  </si>
  <si>
    <t>Debbie Browne</t>
  </si>
  <si>
    <t>Nicki Everett</t>
  </si>
  <si>
    <t>Lynda McDonagh</t>
  </si>
  <si>
    <t>Alanah Everett</t>
  </si>
  <si>
    <t>Trevor Atterway</t>
  </si>
  <si>
    <t>1 S&amp;G</t>
  </si>
  <si>
    <t>2 T&amp;H</t>
  </si>
  <si>
    <t>2 S&amp;G</t>
  </si>
  <si>
    <t>1 T&amp;H</t>
  </si>
  <si>
    <t>Jo</t>
  </si>
  <si>
    <t>Booking Forms</t>
  </si>
  <si>
    <t>Richard Bish</t>
  </si>
  <si>
    <t>Cathrine Atterway</t>
  </si>
  <si>
    <t>Groups for Kelvedon Hatch - Fri 03/06/2016</t>
  </si>
  <si>
    <t>Vigils for Kelvedon Hatch - Fri 03/06/2016</t>
  </si>
  <si>
    <t>1 Hr 20 Mins</t>
  </si>
  <si>
    <t xml:space="preserve">Vigil 1                            9:00 -  10:20        </t>
  </si>
  <si>
    <t xml:space="preserve">Vigil 2                                  10:50 - 00:10       </t>
  </si>
  <si>
    <t>1 Hr 10 Mins</t>
  </si>
  <si>
    <t>Leave 02.25</t>
  </si>
  <si>
    <t>Leave 10:45</t>
  </si>
  <si>
    <t>Leave 00:35</t>
  </si>
  <si>
    <t>Return back for 03:45</t>
  </si>
  <si>
    <t xml:space="preserve">Vigil 3                                   00:40 -  02:00         </t>
  </si>
  <si>
    <t xml:space="preserve">Vigil 4                               02:30 -  03:40         </t>
  </si>
  <si>
    <t>Total Fuel Cost</t>
  </si>
  <si>
    <t>Sarah Rosette</t>
  </si>
  <si>
    <t xml:space="preserve">Diesel for Journey ( Miles @ 0.35p per mile) </t>
  </si>
  <si>
    <t>Friday 3rd June 2016</t>
  </si>
  <si>
    <t>Kelvedon Hatch - 27/07/2018</t>
  </si>
  <si>
    <t>Balance Due By: 13th July 2018</t>
  </si>
  <si>
    <t>£26 per person, minimum of £390 to be paid to venue.</t>
  </si>
  <si>
    <t>Denise Williams</t>
  </si>
  <si>
    <t>formally Denise Linvings</t>
  </si>
  <si>
    <t>denise.livings@yahoo.co.uk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</si>
</sst>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</numFmts>
  <fonts count="10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8"/>
      <name val="Consolas"/>
      <family val="3"/>
    </font>
    <font>
      <sz val="11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7"/>
      <name val="Arial"/>
      <family val="2"/>
    </font>
    <font>
      <b/>
      <sz val="14"/>
      <color indexed="17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name val="Webdings"/>
      <family val="1"/>
    </font>
    <font>
      <b/>
      <sz val="18"/>
      <color indexed="10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sz val="16"/>
      <name val="Arial Black"/>
      <family val="2"/>
    </font>
    <font>
      <sz val="18"/>
      <color indexed="10"/>
      <name val="Arial"/>
      <family val="2"/>
    </font>
    <font>
      <sz val="16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9.9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12"/>
      <name val="Calibri"/>
      <family val="2"/>
    </font>
    <font>
      <sz val="10"/>
      <color indexed="36"/>
      <name val="Arial"/>
      <family val="2"/>
    </font>
    <font>
      <sz val="9"/>
      <color indexed="36"/>
      <name val="Arial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9.9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sz val="11"/>
      <color rgb="FF0000FF"/>
      <name val="Calibri"/>
      <family val="2"/>
    </font>
    <font>
      <sz val="10"/>
      <color theme="7"/>
      <name val="Arial"/>
      <family val="2"/>
    </font>
    <font>
      <sz val="9"/>
      <color theme="7"/>
      <name val="Arial"/>
      <family val="2"/>
    </font>
    <font>
      <sz val="10"/>
      <color rgb="FF00B050"/>
      <name val="Arial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u val="single"/>
      <sz val="11"/>
      <color theme="10"/>
      <name val="Arial"/>
      <family val="2"/>
    </font>
    <font>
      <sz val="16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theme="0" tint="-0.1499900072813034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/>
      <top style="thin"/>
      <bottom style="thin"/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theme="0" tint="-0.1499900072813034"/>
      </bottom>
    </border>
    <border>
      <left/>
      <right style="thin">
        <color indexed="22"/>
      </right>
      <top/>
      <bottom style="thin">
        <color theme="0" tint="-0.1499900072813034"/>
      </bottom>
    </border>
    <border>
      <left/>
      <right/>
      <top style="thin">
        <color indexed="22"/>
      </top>
      <bottom style="thin"/>
    </border>
    <border>
      <left/>
      <right style="thin">
        <color indexed="22"/>
      </right>
      <top style="thin">
        <color indexed="22"/>
      </top>
      <bottom style="thin"/>
    </border>
    <border>
      <left/>
      <right/>
      <top style="thin"/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85">
    <xf numFmtId="0" fontId="0" fillId="0" borderId="0" xfId="0" applyFont="1" applyAlignment="1">
      <alignment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3" fillId="0" borderId="0" xfId="57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2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0" fontId="4" fillId="0" borderId="0" xfId="57" applyFont="1" applyBorder="1" applyAlignment="1">
      <alignment horizontal="center"/>
      <protection/>
    </xf>
    <xf numFmtId="0" fontId="7" fillId="0" borderId="10" xfId="0" applyFont="1" applyBorder="1" applyAlignment="1">
      <alignment/>
    </xf>
    <xf numFmtId="164" fontId="4" fillId="0" borderId="10" xfId="57" applyNumberFormat="1" applyFont="1" applyBorder="1" applyAlignment="1">
      <alignment vertical="center"/>
      <protection/>
    </xf>
    <xf numFmtId="0" fontId="4" fillId="0" borderId="10" xfId="57" applyFont="1" applyBorder="1" applyAlignment="1">
      <alignment/>
      <protection/>
    </xf>
    <xf numFmtId="20" fontId="11" fillId="0" borderId="10" xfId="0" applyNumberFormat="1" applyFont="1" applyBorder="1" applyAlignment="1">
      <alignment horizontal="left"/>
    </xf>
    <xf numFmtId="164" fontId="14" fillId="0" borderId="10" xfId="0" applyNumberFormat="1" applyFont="1" applyBorder="1" applyAlignment="1">
      <alignment horizontal="left"/>
    </xf>
    <xf numFmtId="0" fontId="1" fillId="0" borderId="0" xfId="57" applyFont="1" applyBorder="1">
      <alignment/>
      <protection/>
    </xf>
    <xf numFmtId="0" fontId="7" fillId="0" borderId="10" xfId="0" applyFont="1" applyBorder="1" applyAlignment="1">
      <alignment/>
    </xf>
    <xf numFmtId="0" fontId="7" fillId="0" borderId="10" xfId="57" applyFont="1" applyBorder="1" applyAlignment="1">
      <alignment/>
      <protection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57" applyFont="1" applyBorder="1" applyAlignment="1">
      <alignment/>
      <protection/>
    </xf>
    <xf numFmtId="164" fontId="4" fillId="0" borderId="0" xfId="57" applyNumberFormat="1" applyFont="1" applyBorder="1" applyAlignment="1">
      <alignment vertical="center"/>
      <protection/>
    </xf>
    <xf numFmtId="0" fontId="89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1" fillId="0" borderId="10" xfId="0" applyNumberFormat="1" applyFont="1" applyBorder="1" applyAlignment="1">
      <alignment horizontal="left"/>
    </xf>
    <xf numFmtId="0" fontId="0" fillId="34" borderId="0" xfId="0" applyFill="1" applyAlignment="1">
      <alignment/>
    </xf>
    <xf numFmtId="164" fontId="13" fillId="0" borderId="10" xfId="57" applyNumberFormat="1" applyFont="1" applyBorder="1" applyAlignment="1">
      <alignment horizontal="center" vertical="center"/>
      <protection/>
    </xf>
    <xf numFmtId="0" fontId="16" fillId="0" borderId="10" xfId="57" applyFont="1" applyBorder="1" applyAlignment="1">
      <alignment horizontal="center" vertical="center" wrapText="1"/>
      <protection/>
    </xf>
    <xf numFmtId="3" fontId="14" fillId="0" borderId="10" xfId="57" applyNumberFormat="1" applyFont="1" applyBorder="1" applyAlignment="1">
      <alignment horizontal="center" vertical="center"/>
      <protection/>
    </xf>
    <xf numFmtId="3" fontId="22" fillId="0" borderId="10" xfId="57" applyNumberFormat="1" applyFont="1" applyBorder="1" applyAlignment="1">
      <alignment horizontal="center" vertical="center"/>
      <protection/>
    </xf>
    <xf numFmtId="0" fontId="23" fillId="0" borderId="0" xfId="57" applyFont="1" applyBorder="1" applyAlignment="1">
      <alignment horizontal="center" vertical="center" wrapText="1"/>
      <protection/>
    </xf>
    <xf numFmtId="3" fontId="24" fillId="0" borderId="10" xfId="57" applyNumberFormat="1" applyFont="1" applyBorder="1" applyAlignment="1">
      <alignment horizontal="center" vertical="center"/>
      <protection/>
    </xf>
    <xf numFmtId="164" fontId="2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4" fillId="0" borderId="11" xfId="57" applyNumberFormat="1" applyFont="1" applyBorder="1" applyAlignment="1">
      <alignment horizontal="center" vertical="center"/>
      <protection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57" applyFont="1" applyFill="1" applyBorder="1" applyAlignment="1">
      <alignment vertical="center"/>
      <protection/>
    </xf>
    <xf numFmtId="0" fontId="27" fillId="35" borderId="12" xfId="57" applyFont="1" applyFill="1" applyBorder="1" applyAlignment="1">
      <alignment horizontal="center" vertical="center"/>
      <protection/>
    </xf>
    <xf numFmtId="0" fontId="20" fillId="35" borderId="12" xfId="57" applyFont="1" applyFill="1" applyBorder="1" applyAlignment="1">
      <alignment horizontal="center" vertical="center"/>
      <protection/>
    </xf>
    <xf numFmtId="0" fontId="27" fillId="35" borderId="12" xfId="57" applyFont="1" applyFill="1" applyBorder="1" applyAlignment="1">
      <alignment horizontal="left" vertical="center"/>
      <protection/>
    </xf>
    <xf numFmtId="0" fontId="27" fillId="35" borderId="12" xfId="57" applyFont="1" applyFill="1" applyBorder="1" applyAlignment="1">
      <alignment horizontal="center" vertical="center" wrapText="1"/>
      <protection/>
    </xf>
    <xf numFmtId="0" fontId="20" fillId="35" borderId="12" xfId="57" applyFont="1" applyFill="1" applyBorder="1" applyAlignment="1">
      <alignment horizontal="center" vertical="center" wrapText="1"/>
      <protection/>
    </xf>
    <xf numFmtId="0" fontId="28" fillId="35" borderId="12" xfId="57" applyFont="1" applyFill="1" applyBorder="1" applyAlignment="1">
      <alignment horizontal="center" vertical="center" wrapText="1"/>
      <protection/>
    </xf>
    <xf numFmtId="0" fontId="29" fillId="35" borderId="12" xfId="57" applyFont="1" applyFill="1" applyBorder="1" applyAlignment="1">
      <alignment horizontal="center" vertical="center" wrapText="1"/>
      <protection/>
    </xf>
    <xf numFmtId="165" fontId="27" fillId="0" borderId="12" xfId="0" applyNumberFormat="1" applyFont="1" applyBorder="1" applyAlignment="1">
      <alignment horizontal="center"/>
    </xf>
    <xf numFmtId="0" fontId="8" fillId="33" borderId="12" xfId="57" applyFont="1" applyFill="1" applyBorder="1">
      <alignment/>
      <protection/>
    </xf>
    <xf numFmtId="165" fontId="27" fillId="33" borderId="12" xfId="57" applyNumberFormat="1" applyFont="1" applyFill="1" applyBorder="1" applyAlignment="1">
      <alignment horizontal="center"/>
      <protection/>
    </xf>
    <xf numFmtId="0" fontId="20" fillId="33" borderId="12" xfId="57" applyFont="1" applyFill="1" applyBorder="1" applyAlignment="1">
      <alignment horizontal="center"/>
      <protection/>
    </xf>
    <xf numFmtId="49" fontId="27" fillId="33" borderId="12" xfId="57" applyNumberFormat="1" applyFont="1" applyFill="1" applyBorder="1" applyAlignment="1">
      <alignment horizontal="left"/>
      <protection/>
    </xf>
    <xf numFmtId="164" fontId="27" fillId="33" borderId="12" xfId="57" applyNumberFormat="1" applyFont="1" applyFill="1" applyBorder="1" applyAlignment="1">
      <alignment horizontal="center"/>
      <protection/>
    </xf>
    <xf numFmtId="0" fontId="27" fillId="33" borderId="12" xfId="57" applyFont="1" applyFill="1" applyBorder="1" applyAlignment="1">
      <alignment horizontal="center"/>
      <protection/>
    </xf>
    <xf numFmtId="8" fontId="28" fillId="33" borderId="12" xfId="57" applyNumberFormat="1" applyFont="1" applyFill="1" applyBorder="1" applyAlignment="1">
      <alignment horizontal="center"/>
      <protection/>
    </xf>
    <xf numFmtId="165" fontId="29" fillId="33" borderId="12" xfId="57" applyNumberFormat="1" applyFont="1" applyFill="1" applyBorder="1" applyAlignment="1">
      <alignment horizontal="center"/>
      <protection/>
    </xf>
    <xf numFmtId="165" fontId="81" fillId="33" borderId="12" xfId="53" applyNumberFormat="1" applyFill="1" applyBorder="1" applyAlignment="1" applyProtection="1">
      <alignment horizontal="center"/>
      <protection/>
    </xf>
    <xf numFmtId="165" fontId="3" fillId="33" borderId="13" xfId="57" applyNumberFormat="1" applyFont="1" applyFill="1" applyBorder="1" applyAlignment="1">
      <alignment horizontal="left" shrinkToFit="1"/>
      <protection/>
    </xf>
    <xf numFmtId="165" fontId="81" fillId="33" borderId="12" xfId="53" applyNumberFormat="1" applyFill="1" applyBorder="1" applyAlignment="1" applyProtection="1">
      <alignment horizontal="center" vertical="center"/>
      <protection/>
    </xf>
    <xf numFmtId="0" fontId="28" fillId="33" borderId="12" xfId="0" applyFont="1" applyFill="1" applyBorder="1" applyAlignment="1">
      <alignment horizontal="center"/>
    </xf>
    <xf numFmtId="0" fontId="30" fillId="0" borderId="12" xfId="57" applyFont="1" applyBorder="1" applyAlignment="1">
      <alignment horizontal="center"/>
      <protection/>
    </xf>
    <xf numFmtId="49" fontId="20" fillId="0" borderId="12" xfId="57" applyNumberFormat="1" applyFont="1" applyBorder="1" applyAlignment="1">
      <alignment horizontal="left"/>
      <protection/>
    </xf>
    <xf numFmtId="164" fontId="4" fillId="0" borderId="12" xfId="57" applyNumberFormat="1" applyFont="1" applyBorder="1" applyAlignment="1">
      <alignment horizontal="center"/>
      <protection/>
    </xf>
    <xf numFmtId="164" fontId="20" fillId="0" borderId="12" xfId="57" applyNumberFormat="1" applyFont="1" applyBorder="1" applyAlignment="1">
      <alignment horizontal="center"/>
      <protection/>
    </xf>
    <xf numFmtId="164" fontId="28" fillId="0" borderId="12" xfId="57" applyNumberFormat="1" applyFont="1" applyBorder="1" applyAlignment="1">
      <alignment horizontal="center"/>
      <protection/>
    </xf>
    <xf numFmtId="164" fontId="27" fillId="0" borderId="12" xfId="57" applyNumberFormat="1" applyFont="1" applyBorder="1" applyAlignment="1">
      <alignment horizontal="center"/>
      <protection/>
    </xf>
    <xf numFmtId="164" fontId="29" fillId="0" borderId="12" xfId="57" applyNumberFormat="1" applyFont="1" applyBorder="1" applyAlignment="1">
      <alignment horizontal="center"/>
      <protection/>
    </xf>
    <xf numFmtId="0" fontId="29" fillId="0" borderId="12" xfId="57" applyFont="1" applyBorder="1">
      <alignment/>
      <protection/>
    </xf>
    <xf numFmtId="0" fontId="1" fillId="0" borderId="12" xfId="57" applyFont="1" applyBorder="1">
      <alignment/>
      <protection/>
    </xf>
    <xf numFmtId="0" fontId="31" fillId="0" borderId="14" xfId="57" applyFont="1" applyBorder="1">
      <alignment/>
      <protection/>
    </xf>
    <xf numFmtId="0" fontId="7" fillId="0" borderId="0" xfId="0" applyFont="1" applyAlignment="1">
      <alignment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164" fontId="3" fillId="0" borderId="10" xfId="57" applyNumberFormat="1" applyFont="1" applyBorder="1">
      <alignment/>
      <protection/>
    </xf>
    <xf numFmtId="0" fontId="3" fillId="0" borderId="10" xfId="57" applyFont="1" applyBorder="1">
      <alignment/>
      <protection/>
    </xf>
    <xf numFmtId="164" fontId="4" fillId="0" borderId="10" xfId="57" applyNumberFormat="1" applyFont="1" applyBorder="1" applyAlignment="1">
      <alignment horizontal="center" vertical="center"/>
      <protection/>
    </xf>
    <xf numFmtId="8" fontId="3" fillId="0" borderId="0" xfId="57" applyNumberFormat="1" applyFont="1" applyBorder="1" applyAlignment="1">
      <alignment/>
      <protection/>
    </xf>
    <xf numFmtId="164" fontId="1" fillId="0" borderId="0" xfId="57" applyNumberFormat="1" applyFont="1" applyBorder="1" applyAlignment="1">
      <alignment horizontal="left"/>
      <protection/>
    </xf>
    <xf numFmtId="164" fontId="3" fillId="0" borderId="0" xfId="57" applyNumberFormat="1" applyFont="1" applyBorder="1" applyAlignment="1">
      <alignment horizontal="center"/>
      <protection/>
    </xf>
    <xf numFmtId="164" fontId="3" fillId="0" borderId="0" xfId="57" applyNumberFormat="1" applyFont="1" applyBorder="1" applyAlignment="1">
      <alignment horizontal="left"/>
      <protection/>
    </xf>
    <xf numFmtId="0" fontId="3" fillId="0" borderId="15" xfId="57" applyFont="1" applyBorder="1" applyAlignment="1">
      <alignment horizontal="left"/>
      <protection/>
    </xf>
    <xf numFmtId="0" fontId="3" fillId="0" borderId="15" xfId="57" applyFont="1" applyBorder="1">
      <alignment/>
      <protection/>
    </xf>
    <xf numFmtId="8" fontId="3" fillId="0" borderId="10" xfId="57" applyNumberFormat="1" applyFont="1" applyBorder="1" applyAlignment="1">
      <alignment horizontal="center"/>
      <protection/>
    </xf>
    <xf numFmtId="0" fontId="1" fillId="33" borderId="10" xfId="0" applyFont="1" applyFill="1" applyBorder="1" applyAlignment="1">
      <alignment horizontal="center"/>
    </xf>
    <xf numFmtId="164" fontId="3" fillId="0" borderId="10" xfId="57" applyNumberFormat="1" applyFont="1" applyBorder="1" applyAlignment="1">
      <alignment horizontal="left" vertical="center"/>
      <protection/>
    </xf>
    <xf numFmtId="0" fontId="15" fillId="0" borderId="0" xfId="57" applyFont="1" applyAlignment="1">
      <alignment horizontal="center"/>
      <protection/>
    </xf>
    <xf numFmtId="0" fontId="9" fillId="0" borderId="0" xfId="57" applyFont="1" applyBorder="1">
      <alignment/>
      <protection/>
    </xf>
    <xf numFmtId="8" fontId="3" fillId="0" borderId="0" xfId="57" applyNumberFormat="1" applyFont="1" applyBorder="1">
      <alignment/>
      <protection/>
    </xf>
    <xf numFmtId="164" fontId="1" fillId="0" borderId="10" xfId="57" applyNumberFormat="1" applyFont="1" applyBorder="1" applyAlignment="1">
      <alignment horizontal="left"/>
      <protection/>
    </xf>
    <xf numFmtId="0" fontId="3" fillId="0" borderId="16" xfId="57" applyFont="1" applyBorder="1">
      <alignment/>
      <protection/>
    </xf>
    <xf numFmtId="0" fontId="7" fillId="33" borderId="10" xfId="0" applyFont="1" applyFill="1" applyBorder="1" applyAlignment="1">
      <alignment horizontal="center"/>
    </xf>
    <xf numFmtId="164" fontId="7" fillId="0" borderId="10" xfId="57" applyNumberFormat="1" applyFont="1" applyBorder="1" applyAlignment="1">
      <alignment horizontal="left"/>
      <protection/>
    </xf>
    <xf numFmtId="164" fontId="4" fillId="0" borderId="10" xfId="57" applyNumberFormat="1" applyFont="1" applyBorder="1" applyAlignment="1">
      <alignment horizontal="center"/>
      <protection/>
    </xf>
    <xf numFmtId="164" fontId="4" fillId="0" borderId="0" xfId="57" applyNumberFormat="1" applyFont="1" applyBorder="1" applyAlignment="1">
      <alignment/>
      <protection/>
    </xf>
    <xf numFmtId="0" fontId="1" fillId="0" borderId="0" xfId="57" applyFont="1" applyBorder="1">
      <alignment/>
      <protection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0" fontId="5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164" fontId="4" fillId="0" borderId="17" xfId="57" applyNumberFormat="1" applyFont="1" applyBorder="1" applyAlignment="1">
      <alignment vertical="center"/>
      <protection/>
    </xf>
    <xf numFmtId="164" fontId="14" fillId="0" borderId="17" xfId="0" applyNumberFormat="1" applyFont="1" applyBorder="1" applyAlignment="1">
      <alignment horizontal="left"/>
    </xf>
    <xf numFmtId="164" fontId="12" fillId="0" borderId="10" xfId="57" applyNumberFormat="1" applyFont="1" applyBorder="1" applyAlignment="1">
      <alignment horizontal="center" vertical="center" wrapText="1"/>
      <protection/>
    </xf>
    <xf numFmtId="0" fontId="39" fillId="34" borderId="0" xfId="57" applyFont="1" applyFill="1" applyBorder="1" applyAlignment="1">
      <alignment/>
      <protection/>
    </xf>
    <xf numFmtId="0" fontId="12" fillId="0" borderId="18" xfId="0" applyFont="1" applyBorder="1" applyAlignment="1">
      <alignment/>
    </xf>
    <xf numFmtId="0" fontId="14" fillId="0" borderId="18" xfId="57" applyFont="1" applyBorder="1" applyAlignment="1">
      <alignment/>
      <protection/>
    </xf>
    <xf numFmtId="165" fontId="3" fillId="0" borderId="12" xfId="0" applyNumberFormat="1" applyFont="1" applyBorder="1" applyAlignment="1">
      <alignment horizontal="center"/>
    </xf>
    <xf numFmtId="164" fontId="90" fillId="0" borderId="11" xfId="57" applyNumberFormat="1" applyFont="1" applyBorder="1" applyAlignment="1">
      <alignment horizontal="center" vertical="center"/>
      <protection/>
    </xf>
    <xf numFmtId="8" fontId="13" fillId="33" borderId="12" xfId="57" applyNumberFormat="1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14" fontId="7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left"/>
    </xf>
    <xf numFmtId="0" fontId="4" fillId="0" borderId="19" xfId="57" applyFont="1" applyBorder="1" applyAlignment="1">
      <alignment horizontal="center"/>
      <protection/>
    </xf>
    <xf numFmtId="0" fontId="12" fillId="0" borderId="19" xfId="0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164" fontId="3" fillId="0" borderId="19" xfId="57" applyNumberFormat="1" applyFont="1" applyBorder="1" applyAlignment="1">
      <alignment horizontal="center"/>
      <protection/>
    </xf>
    <xf numFmtId="0" fontId="8" fillId="35" borderId="13" xfId="0" applyFont="1" applyFill="1" applyBorder="1" applyAlignment="1">
      <alignment horizontal="left" vertical="center"/>
    </xf>
    <xf numFmtId="165" fontId="81" fillId="33" borderId="13" xfId="53" applyNumberFormat="1" applyFill="1" applyBorder="1" applyAlignment="1" applyProtection="1">
      <alignment horizontal="left" shrinkToFit="1"/>
      <protection/>
    </xf>
    <xf numFmtId="0" fontId="26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shrinkToFit="1"/>
    </xf>
    <xf numFmtId="0" fontId="3" fillId="33" borderId="20" xfId="0" applyFont="1" applyFill="1" applyBorder="1" applyAlignment="1">
      <alignment horizontal="left" shrinkToFit="1"/>
    </xf>
    <xf numFmtId="0" fontId="4" fillId="33" borderId="13" xfId="0" applyFont="1" applyFill="1" applyBorder="1" applyAlignment="1">
      <alignment horizontal="left" shrinkToFit="1"/>
    </xf>
    <xf numFmtId="0" fontId="1" fillId="34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6" fillId="33" borderId="18" xfId="0" applyFont="1" applyFill="1" applyBorder="1" applyAlignment="1">
      <alignment vertical="center" wrapText="1"/>
    </xf>
    <xf numFmtId="0" fontId="26" fillId="33" borderId="21" xfId="0" applyFont="1" applyFill="1" applyBorder="1" applyAlignment="1">
      <alignment vertical="center" wrapText="1"/>
    </xf>
    <xf numFmtId="165" fontId="91" fillId="33" borderId="12" xfId="53" applyNumberFormat="1" applyFont="1" applyFill="1" applyBorder="1" applyAlignment="1" applyProtection="1">
      <alignment horizontal="center" vertical="center"/>
      <protection/>
    </xf>
    <xf numFmtId="0" fontId="88" fillId="0" borderId="12" xfId="57" applyFont="1" applyFill="1" applyBorder="1">
      <alignment/>
      <protection/>
    </xf>
    <xf numFmtId="0" fontId="92" fillId="0" borderId="12" xfId="57" applyFont="1" applyFill="1" applyBorder="1">
      <alignment/>
      <protection/>
    </xf>
    <xf numFmtId="0" fontId="93" fillId="0" borderId="12" xfId="57" applyFont="1" applyFill="1" applyBorder="1">
      <alignment/>
      <protection/>
    </xf>
    <xf numFmtId="0" fontId="94" fillId="0" borderId="12" xfId="57" applyFont="1" applyFill="1" applyBorder="1">
      <alignment/>
      <protection/>
    </xf>
    <xf numFmtId="0" fontId="1" fillId="0" borderId="0" xfId="0" applyFont="1" applyAlignment="1">
      <alignment/>
    </xf>
    <xf numFmtId="165" fontId="95" fillId="33" borderId="12" xfId="53" applyNumberFormat="1" applyFont="1" applyFill="1" applyBorder="1" applyAlignment="1" applyProtection="1">
      <alignment horizontal="center" vertical="center"/>
      <protection/>
    </xf>
    <xf numFmtId="164" fontId="25" fillId="0" borderId="10" xfId="57" applyNumberFormat="1" applyFont="1" applyBorder="1" applyAlignment="1">
      <alignment horizontal="center" vertical="center"/>
      <protection/>
    </xf>
    <xf numFmtId="1" fontId="96" fillId="0" borderId="10" xfId="57" applyNumberFormat="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8" fillId="0" borderId="12" xfId="57" applyFont="1" applyFill="1" applyBorder="1">
      <alignment/>
      <protection/>
    </xf>
    <xf numFmtId="0" fontId="38" fillId="35" borderId="22" xfId="0" applyFont="1" applyFill="1" applyBorder="1" applyAlignment="1">
      <alignment horizontal="center"/>
    </xf>
    <xf numFmtId="0" fontId="38" fillId="35" borderId="22" xfId="0" applyFont="1" applyFill="1" applyBorder="1" applyAlignment="1">
      <alignment/>
    </xf>
    <xf numFmtId="0" fontId="38" fillId="35" borderId="22" xfId="0" applyFont="1" applyFill="1" applyBorder="1" applyAlignment="1">
      <alignment/>
    </xf>
    <xf numFmtId="0" fontId="10" fillId="0" borderId="12" xfId="0" applyFont="1" applyBorder="1" applyAlignment="1">
      <alignment horizontal="left" readingOrder="1"/>
    </xf>
    <xf numFmtId="164" fontId="14" fillId="36" borderId="10" xfId="57" applyNumberFormat="1" applyFont="1" applyFill="1" applyBorder="1" applyAlignment="1">
      <alignment horizontal="center" vertical="center"/>
      <protection/>
    </xf>
    <xf numFmtId="0" fontId="88" fillId="37" borderId="12" xfId="57" applyFont="1" applyFill="1" applyBorder="1">
      <alignment/>
      <protection/>
    </xf>
    <xf numFmtId="0" fontId="97" fillId="0" borderId="12" xfId="57" applyFont="1" applyFill="1" applyBorder="1">
      <alignment/>
      <protection/>
    </xf>
    <xf numFmtId="0" fontId="1" fillId="34" borderId="21" xfId="0" applyFont="1" applyFill="1" applyBorder="1" applyAlignment="1">
      <alignment/>
    </xf>
    <xf numFmtId="0" fontId="1" fillId="34" borderId="0" xfId="0" applyFont="1" applyFill="1" applyAlignment="1">
      <alignment/>
    </xf>
    <xf numFmtId="0" fontId="26" fillId="34" borderId="2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165" fontId="98" fillId="33" borderId="13" xfId="53" applyNumberFormat="1" applyFont="1" applyFill="1" applyBorder="1" applyAlignment="1" applyProtection="1">
      <alignment horizontal="left" shrinkToFit="1"/>
      <protection/>
    </xf>
    <xf numFmtId="0" fontId="98" fillId="0" borderId="0" xfId="53" applyFont="1" applyAlignment="1" applyProtection="1">
      <alignment/>
      <protection/>
    </xf>
    <xf numFmtId="0" fontId="89" fillId="0" borderId="0" xfId="0" applyFont="1" applyBorder="1" applyAlignment="1">
      <alignment vertical="top" wrapText="1"/>
    </xf>
    <xf numFmtId="164" fontId="81" fillId="0" borderId="11" xfId="53" applyNumberFormat="1" applyBorder="1" applyAlignment="1" applyProtection="1">
      <alignment horizontal="center" vertical="center"/>
      <protection/>
    </xf>
    <xf numFmtId="9" fontId="18" fillId="0" borderId="0" xfId="0" applyNumberFormat="1" applyFont="1" applyAlignment="1">
      <alignment horizontal="left"/>
    </xf>
    <xf numFmtId="9" fontId="89" fillId="0" borderId="0" xfId="0" applyNumberFormat="1" applyFont="1" applyAlignment="1">
      <alignment horizontal="left"/>
    </xf>
    <xf numFmtId="9" fontId="12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9" fontId="42" fillId="0" borderId="0" xfId="0" applyNumberFormat="1" applyFont="1" applyAlignment="1">
      <alignment horizontal="left"/>
    </xf>
    <xf numFmtId="0" fontId="99" fillId="0" borderId="0" xfId="0" applyFont="1" applyAlignment="1">
      <alignment/>
    </xf>
    <xf numFmtId="0" fontId="41" fillId="0" borderId="0" xfId="0" applyFont="1" applyAlignment="1">
      <alignment vertical="center"/>
    </xf>
    <xf numFmtId="9" fontId="40" fillId="38" borderId="23" xfId="0" applyNumberFormat="1" applyFont="1" applyFill="1" applyBorder="1" applyAlignment="1">
      <alignment horizontal="center" vertical="center"/>
    </xf>
    <xf numFmtId="9" fontId="40" fillId="39" borderId="23" xfId="0" applyNumberFormat="1" applyFont="1" applyFill="1" applyBorder="1" applyAlignment="1">
      <alignment horizontal="center" vertical="center"/>
    </xf>
    <xf numFmtId="9" fontId="40" fillId="40" borderId="23" xfId="0" applyNumberFormat="1" applyFont="1" applyFill="1" applyBorder="1" applyAlignment="1">
      <alignment horizontal="center" vertical="center"/>
    </xf>
    <xf numFmtId="9" fontId="40" fillId="41" borderId="23" xfId="0" applyNumberFormat="1" applyFont="1" applyFill="1" applyBorder="1" applyAlignment="1">
      <alignment horizontal="center" vertical="center"/>
    </xf>
    <xf numFmtId="9" fontId="42" fillId="38" borderId="24" xfId="0" applyNumberFormat="1" applyFont="1" applyFill="1" applyBorder="1" applyAlignment="1">
      <alignment horizontal="center"/>
    </xf>
    <xf numFmtId="0" fontId="99" fillId="38" borderId="24" xfId="0" applyFont="1" applyFill="1" applyBorder="1" applyAlignment="1">
      <alignment horizontal="center"/>
    </xf>
    <xf numFmtId="0" fontId="44" fillId="38" borderId="14" xfId="0" applyFont="1" applyFill="1" applyBorder="1" applyAlignment="1">
      <alignment horizontal="center"/>
    </xf>
    <xf numFmtId="9" fontId="42" fillId="39" borderId="24" xfId="0" applyNumberFormat="1" applyFont="1" applyFill="1" applyBorder="1" applyAlignment="1">
      <alignment horizontal="center"/>
    </xf>
    <xf numFmtId="0" fontId="99" fillId="39" borderId="24" xfId="0" applyFont="1" applyFill="1" applyBorder="1" applyAlignment="1">
      <alignment horizontal="center"/>
    </xf>
    <xf numFmtId="0" fontId="89" fillId="39" borderId="14" xfId="0" applyFont="1" applyFill="1" applyBorder="1" applyAlignment="1">
      <alignment horizontal="center"/>
    </xf>
    <xf numFmtId="0" fontId="44" fillId="40" borderId="24" xfId="0" applyFont="1" applyFill="1" applyBorder="1" applyAlignment="1">
      <alignment horizontal="center"/>
    </xf>
    <xf numFmtId="0" fontId="44" fillId="40" borderId="14" xfId="0" applyFont="1" applyFill="1" applyBorder="1" applyAlignment="1">
      <alignment horizontal="center"/>
    </xf>
    <xf numFmtId="0" fontId="89" fillId="41" borderId="24" xfId="0" applyFont="1" applyFill="1" applyBorder="1" applyAlignment="1">
      <alignment horizontal="center"/>
    </xf>
    <xf numFmtId="0" fontId="89" fillId="41" borderId="14" xfId="0" applyFont="1" applyFill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8" fillId="0" borderId="10" xfId="0" applyFont="1" applyBorder="1" applyAlignment="1">
      <alignment/>
    </xf>
    <xf numFmtId="0" fontId="81" fillId="0" borderId="0" xfId="53" applyAlignment="1" applyProtection="1">
      <alignment/>
      <protection/>
    </xf>
    <xf numFmtId="165" fontId="81" fillId="33" borderId="13" xfId="53" applyNumberFormat="1" applyFill="1" applyBorder="1" applyAlignment="1" applyProtection="1">
      <alignment shrinkToFit="1"/>
      <protection/>
    </xf>
    <xf numFmtId="165" fontId="1" fillId="33" borderId="19" xfId="0" applyNumberFormat="1" applyFont="1" applyFill="1" applyBorder="1" applyAlignment="1">
      <alignment horizontal="center"/>
    </xf>
    <xf numFmtId="0" fontId="14" fillId="0" borderId="10" xfId="57" applyFont="1" applyBorder="1" applyAlignment="1">
      <alignment horizontal="right"/>
      <protection/>
    </xf>
    <xf numFmtId="0" fontId="12" fillId="0" borderId="10" xfId="0" applyFont="1" applyBorder="1" applyAlignment="1">
      <alignment horizontal="left"/>
    </xf>
    <xf numFmtId="164" fontId="3" fillId="0" borderId="19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39" fillId="42" borderId="0" xfId="57" applyFont="1" applyFill="1" applyBorder="1" applyAlignment="1">
      <alignment horizontal="center"/>
      <protection/>
    </xf>
    <xf numFmtId="0" fontId="7" fillId="33" borderId="19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18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18" xfId="57" applyFont="1" applyBorder="1" applyAlignment="1">
      <alignment/>
      <protection/>
    </xf>
    <xf numFmtId="0" fontId="4" fillId="0" borderId="25" xfId="57" applyFont="1" applyBorder="1" applyAlignment="1">
      <alignment/>
      <protection/>
    </xf>
    <xf numFmtId="0" fontId="3" fillId="33" borderId="13" xfId="0" applyFont="1" applyFill="1" applyBorder="1" applyAlignment="1">
      <alignment horizontal="left" shrinkToFit="1"/>
    </xf>
    <xf numFmtId="0" fontId="3" fillId="33" borderId="20" xfId="0" applyFont="1" applyFill="1" applyBorder="1" applyAlignment="1">
      <alignment horizontal="left" shrinkToFit="1"/>
    </xf>
    <xf numFmtId="0" fontId="34" fillId="33" borderId="13" xfId="53" applyFont="1" applyFill="1" applyBorder="1" applyAlignment="1" applyProtection="1">
      <alignment horizontal="left" shrinkToFit="1"/>
      <protection/>
    </xf>
    <xf numFmtId="0" fontId="34" fillId="33" borderId="20" xfId="53" applyFont="1" applyFill="1" applyBorder="1" applyAlignment="1" applyProtection="1">
      <alignment horizontal="left" shrinkToFit="1"/>
      <protection/>
    </xf>
    <xf numFmtId="3" fontId="33" fillId="33" borderId="19" xfId="0" applyNumberFormat="1" applyFont="1" applyFill="1" applyBorder="1" applyAlignment="1">
      <alignment horizontal="center"/>
    </xf>
    <xf numFmtId="0" fontId="4" fillId="0" borderId="19" xfId="57" applyFont="1" applyBorder="1" applyAlignment="1">
      <alignment horizontal="center"/>
      <protection/>
    </xf>
    <xf numFmtId="164" fontId="13" fillId="0" borderId="18" xfId="57" applyNumberFormat="1" applyFont="1" applyBorder="1" applyAlignment="1">
      <alignment horizontal="center" vertical="center" wrapText="1"/>
      <protection/>
    </xf>
    <xf numFmtId="164" fontId="13" fillId="0" borderId="21" xfId="57" applyNumberFormat="1" applyFont="1" applyBorder="1" applyAlignment="1">
      <alignment horizontal="center" vertical="center" wrapText="1"/>
      <protection/>
    </xf>
    <xf numFmtId="164" fontId="13" fillId="0" borderId="25" xfId="57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21" fillId="0" borderId="18" xfId="57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3" fontId="5" fillId="0" borderId="18" xfId="57" applyNumberFormat="1" applyFont="1" applyBorder="1" applyAlignment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5" fillId="0" borderId="11" xfId="57" applyFont="1" applyBorder="1" applyAlignment="1">
      <alignment horizontal="left" vertical="center"/>
      <protection/>
    </xf>
    <xf numFmtId="164" fontId="11" fillId="0" borderId="11" xfId="57" applyNumberFormat="1" applyFont="1" applyBorder="1" applyAlignment="1">
      <alignment horizontal="center" vertical="center"/>
      <protection/>
    </xf>
    <xf numFmtId="164" fontId="11" fillId="0" borderId="28" xfId="57" applyNumberFormat="1" applyFont="1" applyBorder="1" applyAlignment="1">
      <alignment horizontal="center" vertical="center"/>
      <protection/>
    </xf>
    <xf numFmtId="164" fontId="5" fillId="43" borderId="28" xfId="57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64" fontId="5" fillId="43" borderId="29" xfId="57" applyNumberFormat="1" applyFont="1" applyFill="1" applyBorder="1" applyAlignment="1">
      <alignment horizontal="center" vertical="center"/>
      <protection/>
    </xf>
    <xf numFmtId="0" fontId="8" fillId="35" borderId="13" xfId="0" applyFont="1" applyFill="1" applyBorder="1" applyAlignment="1">
      <alignment horizontal="left" vertical="center"/>
    </xf>
    <xf numFmtId="0" fontId="8" fillId="35" borderId="20" xfId="0" applyFont="1" applyFill="1" applyBorder="1" applyAlignment="1">
      <alignment horizontal="left" vertical="center"/>
    </xf>
    <xf numFmtId="0" fontId="32" fillId="0" borderId="30" xfId="57" applyFont="1" applyBorder="1" applyAlignment="1">
      <alignment horizontal="center" vertical="center"/>
      <protection/>
    </xf>
    <xf numFmtId="0" fontId="32" fillId="0" borderId="0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31" xfId="57" applyFont="1" applyBorder="1" applyAlignment="1">
      <alignment horizontal="right"/>
      <protection/>
    </xf>
    <xf numFmtId="0" fontId="4" fillId="0" borderId="32" xfId="57" applyFont="1" applyBorder="1" applyAlignment="1">
      <alignment horizontal="right"/>
      <protection/>
    </xf>
    <xf numFmtId="0" fontId="4" fillId="0" borderId="18" xfId="57" applyFont="1" applyBorder="1" applyAlignment="1">
      <alignment horizontal="right" shrinkToFit="1"/>
      <protection/>
    </xf>
    <xf numFmtId="0" fontId="4" fillId="0" borderId="25" xfId="57" applyFont="1" applyBorder="1" applyAlignment="1">
      <alignment horizontal="right" shrinkToFit="1"/>
      <protection/>
    </xf>
    <xf numFmtId="0" fontId="4" fillId="0" borderId="18" xfId="57" applyFont="1" applyBorder="1" applyAlignment="1">
      <alignment horizontal="left"/>
      <protection/>
    </xf>
    <xf numFmtId="0" fontId="4" fillId="0" borderId="21" xfId="57" applyFont="1" applyBorder="1" applyAlignment="1">
      <alignment horizontal="left"/>
      <protection/>
    </xf>
    <xf numFmtId="0" fontId="3" fillId="0" borderId="18" xfId="57" applyFont="1" applyBorder="1" applyAlignment="1">
      <alignment horizontal="left" vertical="top" wrapText="1"/>
      <protection/>
    </xf>
    <xf numFmtId="0" fontId="3" fillId="0" borderId="21" xfId="57" applyFont="1" applyBorder="1" applyAlignment="1">
      <alignment horizontal="left" vertical="top" wrapText="1"/>
      <protection/>
    </xf>
    <xf numFmtId="0" fontId="0" fillId="0" borderId="21" xfId="0" applyBorder="1" applyAlignment="1">
      <alignment vertical="top" wrapText="1"/>
    </xf>
    <xf numFmtId="0" fontId="4" fillId="33" borderId="13" xfId="0" applyFont="1" applyFill="1" applyBorder="1" applyAlignment="1">
      <alignment horizontal="left" shrinkToFit="1"/>
    </xf>
    <xf numFmtId="0" fontId="4" fillId="33" borderId="20" xfId="0" applyFont="1" applyFill="1" applyBorder="1" applyAlignment="1">
      <alignment horizontal="left" shrinkToFit="1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6" fillId="33" borderId="18" xfId="0" applyFont="1" applyFill="1" applyBorder="1" applyAlignment="1">
      <alignment horizontal="left" vertical="center" wrapText="1"/>
    </xf>
    <xf numFmtId="0" fontId="26" fillId="33" borderId="25" xfId="0" applyFont="1" applyFill="1" applyBorder="1" applyAlignment="1">
      <alignment horizontal="left" vertical="center" wrapText="1"/>
    </xf>
    <xf numFmtId="0" fontId="37" fillId="34" borderId="33" xfId="0" applyFont="1" applyFill="1" applyBorder="1" applyAlignment="1">
      <alignment horizontal="center" vertical="center"/>
    </xf>
    <xf numFmtId="0" fontId="37" fillId="34" borderId="34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 textRotation="90"/>
    </xf>
    <xf numFmtId="0" fontId="1" fillId="34" borderId="34" xfId="0" applyFont="1" applyFill="1" applyBorder="1" applyAlignment="1">
      <alignment horizontal="center" vertical="center" textRotation="90"/>
    </xf>
    <xf numFmtId="0" fontId="3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6" fillId="33" borderId="18" xfId="0" applyFont="1" applyFill="1" applyBorder="1" applyAlignment="1">
      <alignment horizontal="left" vertical="center"/>
    </xf>
    <xf numFmtId="0" fontId="36" fillId="33" borderId="25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4">
    <dxf>
      <fill>
        <patternFill>
          <bgColor rgb="FFCCFFCC"/>
        </patternFill>
      </fill>
    </dxf>
    <dxf>
      <fill>
        <patternFill>
          <bgColor rgb="FFFAF890"/>
        </patternFill>
      </fill>
    </dxf>
    <dxf>
      <fill>
        <patternFill>
          <bgColor rgb="FFFFC7CE"/>
        </patternFill>
      </fill>
    </dxf>
    <dxf>
      <fill>
        <patternFill>
          <bgColor rgb="FFCCFFCC"/>
        </patternFill>
      </fill>
    </dxf>
    <dxf>
      <fill>
        <patternFill>
          <bgColor rgb="FFFAF890"/>
        </patternFill>
      </fill>
    </dxf>
    <dxf>
      <fill>
        <patternFill>
          <bgColor rgb="FFFFC7CE"/>
        </patternFill>
      </fill>
    </dxf>
    <dxf>
      <fill>
        <patternFill>
          <bgColor rgb="FFCCFFCC"/>
        </patternFill>
      </fill>
    </dxf>
    <dxf>
      <fill>
        <patternFill>
          <bgColor rgb="FFFAF890"/>
        </patternFill>
      </fill>
    </dxf>
    <dxf>
      <fill>
        <patternFill>
          <bgColor rgb="FFFFC7CE"/>
        </patternFill>
      </fill>
    </dxf>
    <dxf>
      <fill>
        <patternFill>
          <bgColor rgb="FFCCFFCC"/>
        </patternFill>
      </fill>
    </dxf>
    <dxf>
      <fill>
        <patternFill>
          <bgColor rgb="FFFAF890"/>
        </patternFill>
      </fill>
    </dxf>
    <dxf>
      <fill>
        <patternFill>
          <bgColor rgb="FFFFC7CE"/>
        </patternFill>
      </fill>
    </dxf>
    <dxf>
      <fill>
        <patternFill>
          <bgColor rgb="FFCCFFCC"/>
        </patternFill>
      </fill>
    </dxf>
    <dxf>
      <fill>
        <patternFill>
          <bgColor rgb="FFFAF890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ill>
        <patternFill>
          <bgColor rgb="FFCCFFCC"/>
        </patternFill>
      </fill>
    </dxf>
    <dxf>
      <fill>
        <patternFill>
          <bgColor rgb="FFFAF89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FF0000"/>
      </font>
    </dxf>
    <dxf>
      <fill>
        <patternFill>
          <bgColor rgb="FFCCFFCC"/>
        </patternFill>
      </fill>
    </dxf>
    <dxf>
      <fill>
        <patternFill>
          <bgColor rgb="FFFAF89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FF0000"/>
      </font>
    </dxf>
    <dxf>
      <fill>
        <patternFill>
          <bgColor rgb="FFCCFFCC"/>
        </patternFill>
      </fill>
    </dxf>
    <dxf>
      <fill>
        <patternFill>
          <bgColor rgb="FFFAF89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CCFFCC"/>
        </patternFill>
      </fill>
    </dxf>
    <dxf>
      <fill>
        <patternFill>
          <bgColor rgb="FFFAF89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C"/>
        </patternFill>
      </fill>
    </dxf>
    <dxf>
      <fill>
        <patternFill>
          <bgColor rgb="FFFAF890"/>
        </patternFill>
      </fill>
    </dxf>
    <dxf>
      <fill>
        <patternFill>
          <bgColor rgb="FFFFC7CE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9" tint="0.7999799847602844"/>
        </patternFill>
      </fill>
    </dxf>
    <dxf>
      <font>
        <color theme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0</xdr:rowOff>
    </xdr:from>
    <xdr:to>
      <xdr:col>6</xdr:col>
      <xdr:colOff>495300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0"/>
          <a:ext cx="107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0</xdr:row>
      <xdr:rowOff>9525</xdr:rowOff>
    </xdr:from>
    <xdr:to>
      <xdr:col>3</xdr:col>
      <xdr:colOff>952500</xdr:colOff>
      <xdr:row>2</xdr:row>
      <xdr:rowOff>381000</xdr:rowOff>
    </xdr:to>
    <xdr:pic>
      <xdr:nvPicPr>
        <xdr:cNvPr id="1" name="Picture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9525"/>
          <a:ext cx="2562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15</xdr:row>
      <xdr:rowOff>85725</xdr:rowOff>
    </xdr:from>
    <xdr:to>
      <xdr:col>3</xdr:col>
      <xdr:colOff>228600</xdr:colOff>
      <xdr:row>16</xdr:row>
      <xdr:rowOff>133350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9432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15</xdr:row>
      <xdr:rowOff>85725</xdr:rowOff>
    </xdr:from>
    <xdr:to>
      <xdr:col>9</xdr:col>
      <xdr:colOff>342900</xdr:colOff>
      <xdr:row>16</xdr:row>
      <xdr:rowOff>133350</xdr:rowOff>
    </xdr:to>
    <xdr:pic>
      <xdr:nvPicPr>
        <xdr:cNvPr id="2" name="Imag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9432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409575</xdr:colOff>
      <xdr:row>15</xdr:row>
      <xdr:rowOff>85725</xdr:rowOff>
    </xdr:from>
    <xdr:to>
      <xdr:col>15</xdr:col>
      <xdr:colOff>400050</xdr:colOff>
      <xdr:row>16</xdr:row>
      <xdr:rowOff>133350</xdr:rowOff>
    </xdr:to>
    <xdr:pic>
      <xdr:nvPicPr>
        <xdr:cNvPr id="3" name="Image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9432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34</xdr:row>
      <xdr:rowOff>85725</xdr:rowOff>
    </xdr:from>
    <xdr:to>
      <xdr:col>3</xdr:col>
      <xdr:colOff>238125</xdr:colOff>
      <xdr:row>35</xdr:row>
      <xdr:rowOff>133350</xdr:rowOff>
    </xdr:to>
    <xdr:pic>
      <xdr:nvPicPr>
        <xdr:cNvPr id="4" name="Imag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65627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34</xdr:row>
      <xdr:rowOff>76200</xdr:rowOff>
    </xdr:from>
    <xdr:to>
      <xdr:col>9</xdr:col>
      <xdr:colOff>323850</xdr:colOff>
      <xdr:row>35</xdr:row>
      <xdr:rowOff>123825</xdr:rowOff>
    </xdr:to>
    <xdr:pic>
      <xdr:nvPicPr>
        <xdr:cNvPr id="5" name="Imag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553200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400050</xdr:colOff>
      <xdr:row>34</xdr:row>
      <xdr:rowOff>85725</xdr:rowOff>
    </xdr:from>
    <xdr:to>
      <xdr:col>15</xdr:col>
      <xdr:colOff>390525</xdr:colOff>
      <xdr:row>35</xdr:row>
      <xdr:rowOff>133350</xdr:rowOff>
    </xdr:to>
    <xdr:pic>
      <xdr:nvPicPr>
        <xdr:cNvPr id="6" name="Image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65627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53</xdr:row>
      <xdr:rowOff>66675</xdr:rowOff>
    </xdr:from>
    <xdr:to>
      <xdr:col>3</xdr:col>
      <xdr:colOff>66675</xdr:colOff>
      <xdr:row>54</xdr:row>
      <xdr:rowOff>114300</xdr:rowOff>
    </xdr:to>
    <xdr:pic>
      <xdr:nvPicPr>
        <xdr:cNvPr id="7" name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1631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53</xdr:row>
      <xdr:rowOff>47625</xdr:rowOff>
    </xdr:from>
    <xdr:to>
      <xdr:col>9</xdr:col>
      <xdr:colOff>342900</xdr:colOff>
      <xdr:row>54</xdr:row>
      <xdr:rowOff>95250</xdr:rowOff>
    </xdr:to>
    <xdr:pic>
      <xdr:nvPicPr>
        <xdr:cNvPr id="8" name="Imag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01441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53</xdr:row>
      <xdr:rowOff>57150</xdr:rowOff>
    </xdr:from>
    <xdr:to>
      <xdr:col>15</xdr:col>
      <xdr:colOff>371475</xdr:colOff>
      <xdr:row>54</xdr:row>
      <xdr:rowOff>104775</xdr:rowOff>
    </xdr:to>
    <xdr:pic>
      <xdr:nvPicPr>
        <xdr:cNvPr id="9" name="Imag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0153650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untedplacesparanormal.co.uk/TeamSite/Documents/Location%20Sheets/1.%20Fort%20Amhurst%20-%2024.03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endees"/>
      <sheetName val="Groups"/>
      <sheetName val="Vigils"/>
      <sheetName val="Payment Codes"/>
      <sheetName val="Images"/>
      <sheetName val="Attendance Sheet"/>
      <sheetName val="Venue History"/>
    </sheetNames>
    <sheetDataSet>
      <sheetData sheetId="3">
        <row r="1">
          <cell r="A1" t="str">
            <v>Amount</v>
          </cell>
          <cell r="B1" t="str">
            <v>Ref</v>
          </cell>
        </row>
        <row r="2">
          <cell r="A2">
            <v>0</v>
          </cell>
          <cell r="B2" t="str">
            <v>Awaiting Payment</v>
          </cell>
        </row>
        <row r="3">
          <cell r="A3">
            <v>10</v>
          </cell>
          <cell r="B3" t="str">
            <v>Deposit</v>
          </cell>
        </row>
        <row r="4">
          <cell r="A4">
            <v>15</v>
          </cell>
          <cell r="B4" t="str">
            <v>Deposit</v>
          </cell>
        </row>
        <row r="5">
          <cell r="A5">
            <v>20</v>
          </cell>
          <cell r="B5" t="str">
            <v>Deposit</v>
          </cell>
        </row>
        <row r="6">
          <cell r="A6">
            <v>22</v>
          </cell>
          <cell r="B6" t="str">
            <v>Deposit</v>
          </cell>
        </row>
        <row r="7">
          <cell r="A7">
            <v>25</v>
          </cell>
          <cell r="B7" t="str">
            <v>Deposit</v>
          </cell>
        </row>
        <row r="8">
          <cell r="A8">
            <v>35</v>
          </cell>
          <cell r="B8" t="str">
            <v>Full Payment</v>
          </cell>
        </row>
        <row r="9">
          <cell r="A9">
            <v>28</v>
          </cell>
          <cell r="B9" t="str">
            <v>Deposit</v>
          </cell>
        </row>
        <row r="10">
          <cell r="A10">
            <v>30</v>
          </cell>
          <cell r="B10" t="str">
            <v>Full Payment</v>
          </cell>
        </row>
        <row r="11">
          <cell r="A11">
            <v>37</v>
          </cell>
          <cell r="B11" t="str">
            <v>Full Payment</v>
          </cell>
        </row>
        <row r="12">
          <cell r="A12">
            <v>38</v>
          </cell>
          <cell r="B12" t="str">
            <v>Full Payment</v>
          </cell>
        </row>
        <row r="13">
          <cell r="A13">
            <v>45</v>
          </cell>
          <cell r="B13" t="str">
            <v>Full Payment</v>
          </cell>
        </row>
        <row r="14">
          <cell r="A14">
            <v>40</v>
          </cell>
          <cell r="B14" t="str">
            <v>Full Payment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Kelvedon%20hatch" TargetMode="External" /><Relationship Id="rId2" Type="http://schemas.openxmlformats.org/officeDocument/2006/relationships/hyperlink" Target="mailto:denise.livings@yahoo.co.u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71"/>
  <sheetViews>
    <sheetView showGridLines="0" tabSelected="1" zoomScale="90" zoomScaleNormal="90" zoomScaleSheetLayoutView="6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7" sqref="J17"/>
    </sheetView>
  </sheetViews>
  <sheetFormatPr defaultColWidth="9.140625" defaultRowHeight="15"/>
  <cols>
    <col min="1" max="1" width="8.57421875" style="9" customWidth="1"/>
    <col min="2" max="2" width="20.57421875" style="27" bestFit="1" customWidth="1"/>
    <col min="3" max="3" width="8.7109375" style="12" customWidth="1"/>
    <col min="4" max="4" width="6.421875" style="7" customWidth="1"/>
    <col min="5" max="5" width="11.8515625" style="3" customWidth="1"/>
    <col min="6" max="6" width="9.8515625" style="4" customWidth="1"/>
    <col min="7" max="7" width="8.00390625" style="4" customWidth="1"/>
    <col min="8" max="8" width="8.57421875" style="4" bestFit="1" customWidth="1"/>
    <col min="9" max="9" width="9.57421875" style="4" customWidth="1"/>
    <col min="10" max="10" width="13.57421875" style="4" customWidth="1"/>
    <col min="11" max="11" width="11.00390625" style="6" bestFit="1" customWidth="1"/>
    <col min="12" max="12" width="7.140625" style="6" customWidth="1"/>
    <col min="13" max="13" width="7.421875" style="4" bestFit="1" customWidth="1"/>
    <col min="14" max="14" width="7.140625" style="29" customWidth="1"/>
    <col min="15" max="15" width="9.140625" style="8" customWidth="1"/>
    <col min="16" max="16" width="15.140625" style="8" bestFit="1" customWidth="1"/>
    <col min="17" max="17" width="7.7109375" style="7" bestFit="1" customWidth="1"/>
    <col min="18" max="18" width="10.28125" style="4" customWidth="1"/>
    <col min="19" max="19" width="27.7109375" style="7" customWidth="1"/>
    <col min="20" max="20" width="42.421875" style="7" customWidth="1"/>
    <col min="21" max="21" width="0.42578125" style="5" customWidth="1"/>
    <col min="22" max="22" width="0.5625" style="0" customWidth="1"/>
  </cols>
  <sheetData>
    <row r="1" spans="1:20" s="38" customFormat="1" ht="60">
      <c r="A1" s="231" t="s">
        <v>119</v>
      </c>
      <c r="B1" s="232"/>
      <c r="C1" s="232"/>
      <c r="D1" s="232"/>
      <c r="E1" s="233"/>
      <c r="F1" s="234"/>
      <c r="G1" s="235"/>
      <c r="H1" s="129" t="s">
        <v>68</v>
      </c>
      <c r="I1" s="39">
        <v>35</v>
      </c>
      <c r="J1" s="40" t="s">
        <v>8</v>
      </c>
      <c r="K1" s="41">
        <v>24</v>
      </c>
      <c r="L1" s="236" t="s">
        <v>9</v>
      </c>
      <c r="M1" s="237"/>
      <c r="N1" s="42">
        <f>SUM(K1-P1)</f>
        <v>22</v>
      </c>
      <c r="O1" s="43" t="s">
        <v>10</v>
      </c>
      <c r="P1" s="44">
        <f>A32</f>
        <v>2</v>
      </c>
      <c r="Q1" s="238" t="s">
        <v>11</v>
      </c>
      <c r="R1" s="239"/>
      <c r="S1" s="45">
        <v>50</v>
      </c>
      <c r="T1" s="146" t="s">
        <v>12</v>
      </c>
    </row>
    <row r="2" spans="1:21" s="38" customFormat="1" ht="25.5" customHeight="1">
      <c r="A2" s="240" t="s">
        <v>120</v>
      </c>
      <c r="B2" s="240"/>
      <c r="C2" s="240"/>
      <c r="D2" s="240"/>
      <c r="E2" s="240"/>
      <c r="F2" s="240"/>
      <c r="G2" s="241" t="s">
        <v>13</v>
      </c>
      <c r="H2" s="242"/>
      <c r="I2" s="242"/>
      <c r="J2" s="134">
        <f>F32</f>
        <v>70</v>
      </c>
      <c r="K2" s="243" t="s">
        <v>14</v>
      </c>
      <c r="L2" s="243"/>
      <c r="M2" s="244"/>
      <c r="N2" s="245"/>
      <c r="O2" s="172">
        <v>390</v>
      </c>
      <c r="P2" s="47"/>
      <c r="Q2" s="47"/>
      <c r="R2" s="47"/>
      <c r="S2" s="47"/>
      <c r="T2" s="183" t="s">
        <v>100</v>
      </c>
      <c r="U2" s="46"/>
    </row>
    <row r="3" spans="1:21" s="38" customFormat="1" ht="36">
      <c r="A3" s="48" t="s">
        <v>15</v>
      </c>
      <c r="B3" s="49" t="s">
        <v>16</v>
      </c>
      <c r="C3" s="50" t="s">
        <v>17</v>
      </c>
      <c r="D3" s="51" t="s">
        <v>18</v>
      </c>
      <c r="E3" s="52" t="s">
        <v>19</v>
      </c>
      <c r="F3" s="50" t="s">
        <v>20</v>
      </c>
      <c r="G3" s="53" t="s">
        <v>21</v>
      </c>
      <c r="H3" s="53" t="s">
        <v>22</v>
      </c>
      <c r="I3" s="53" t="s">
        <v>23</v>
      </c>
      <c r="J3" s="54" t="s">
        <v>24</v>
      </c>
      <c r="K3" s="55" t="s">
        <v>25</v>
      </c>
      <c r="L3" s="53" t="s">
        <v>26</v>
      </c>
      <c r="M3" s="53" t="s">
        <v>27</v>
      </c>
      <c r="N3" s="53" t="s">
        <v>28</v>
      </c>
      <c r="O3" s="56" t="s">
        <v>29</v>
      </c>
      <c r="P3" s="50" t="s">
        <v>30</v>
      </c>
      <c r="Q3" s="53" t="s">
        <v>31</v>
      </c>
      <c r="R3" s="53" t="s">
        <v>32</v>
      </c>
      <c r="S3" s="144" t="s">
        <v>75</v>
      </c>
      <c r="T3" s="246" t="s">
        <v>33</v>
      </c>
      <c r="U3" s="247"/>
    </row>
    <row r="4" spans="1:21" s="38" customFormat="1" ht="15">
      <c r="A4" s="133"/>
      <c r="B4" s="58" t="s">
        <v>34</v>
      </c>
      <c r="C4" s="59"/>
      <c r="D4" s="60"/>
      <c r="E4" s="61"/>
      <c r="F4" s="62"/>
      <c r="G4" s="62"/>
      <c r="H4" s="62">
        <v>26</v>
      </c>
      <c r="I4" s="62"/>
      <c r="J4" s="63"/>
      <c r="K4" s="64"/>
      <c r="L4" s="62"/>
      <c r="M4" s="62"/>
      <c r="N4" s="62"/>
      <c r="O4" s="57"/>
      <c r="P4" s="65"/>
      <c r="Q4" s="66"/>
      <c r="R4" s="59"/>
      <c r="S4" s="67"/>
      <c r="T4" s="225"/>
      <c r="U4" s="226"/>
    </row>
    <row r="5" spans="1:21" s="38" customFormat="1" ht="15">
      <c r="A5" s="133"/>
      <c r="B5" s="58" t="s">
        <v>35</v>
      </c>
      <c r="C5" s="59"/>
      <c r="D5" s="60"/>
      <c r="E5" s="61"/>
      <c r="F5" s="62"/>
      <c r="G5" s="62"/>
      <c r="H5" s="62">
        <v>26</v>
      </c>
      <c r="I5" s="62"/>
      <c r="J5" s="63"/>
      <c r="K5" s="64"/>
      <c r="L5" s="62"/>
      <c r="M5" s="62"/>
      <c r="N5" s="62"/>
      <c r="O5" s="57"/>
      <c r="P5" s="65"/>
      <c r="Q5" s="66"/>
      <c r="R5" s="59"/>
      <c r="S5" s="67"/>
      <c r="T5" s="225"/>
      <c r="U5" s="226"/>
    </row>
    <row r="6" spans="1:21" s="38" customFormat="1" ht="15">
      <c r="A6" s="133"/>
      <c r="B6" s="58" t="s">
        <v>99</v>
      </c>
      <c r="C6" s="59"/>
      <c r="D6" s="60"/>
      <c r="E6" s="61"/>
      <c r="F6" s="62"/>
      <c r="G6" s="62"/>
      <c r="H6" s="62">
        <v>26</v>
      </c>
      <c r="I6" s="62"/>
      <c r="J6" s="63"/>
      <c r="K6" s="64"/>
      <c r="L6" s="62"/>
      <c r="M6" s="62"/>
      <c r="N6" s="62"/>
      <c r="O6" s="57"/>
      <c r="P6" s="65"/>
      <c r="Q6" s="66"/>
      <c r="R6" s="59"/>
      <c r="S6" s="67"/>
      <c r="T6" s="225"/>
      <c r="U6" s="226"/>
    </row>
    <row r="7" spans="1:21" s="38" customFormat="1" ht="15">
      <c r="A7" s="133"/>
      <c r="B7" s="58" t="s">
        <v>82</v>
      </c>
      <c r="C7" s="59"/>
      <c r="D7" s="60"/>
      <c r="E7" s="61"/>
      <c r="F7" s="62"/>
      <c r="G7" s="62"/>
      <c r="H7" s="62">
        <v>26</v>
      </c>
      <c r="I7" s="62"/>
      <c r="J7" s="63"/>
      <c r="K7" s="64"/>
      <c r="L7" s="62"/>
      <c r="M7" s="62"/>
      <c r="N7" s="62"/>
      <c r="O7" s="57"/>
      <c r="P7" s="65"/>
      <c r="Q7" s="66"/>
      <c r="R7" s="59"/>
      <c r="S7" s="67"/>
      <c r="T7" s="147"/>
      <c r="U7" s="148"/>
    </row>
    <row r="8" spans="1:21" s="38" customFormat="1" ht="15">
      <c r="A8" s="133">
        <v>43164</v>
      </c>
      <c r="B8" s="173" t="s">
        <v>122</v>
      </c>
      <c r="C8" s="59"/>
      <c r="D8" s="60">
        <f aca="true" ca="1" t="shared" si="0" ref="D8:D15">INT((TODAY()-C8)/365.25)</f>
        <v>118</v>
      </c>
      <c r="E8" s="61"/>
      <c r="F8" s="62">
        <v>35</v>
      </c>
      <c r="G8" s="62">
        <v>3</v>
      </c>
      <c r="H8" s="62">
        <v>26</v>
      </c>
      <c r="I8" s="62"/>
      <c r="J8" s="63"/>
      <c r="K8" s="64">
        <f aca="true" t="shared" si="1" ref="K8:K15">SUM(F8+G8)-(L8+M8+N8)</f>
        <v>27</v>
      </c>
      <c r="L8" s="62">
        <v>10</v>
      </c>
      <c r="M8" s="62"/>
      <c r="N8" s="62">
        <v>1</v>
      </c>
      <c r="O8" s="57"/>
      <c r="P8" s="65" t="str">
        <f aca="true" t="shared" si="2" ref="P8:P15">VLOOKUP(L8+M8,Amount,2,FALSE)</f>
        <v>Deposit</v>
      </c>
      <c r="Q8" s="66"/>
      <c r="R8" s="59"/>
      <c r="S8" s="209" t="s">
        <v>124</v>
      </c>
      <c r="T8" s="227" t="s">
        <v>123</v>
      </c>
      <c r="U8" s="226"/>
    </row>
    <row r="9" spans="1:21" s="38" customFormat="1" ht="15">
      <c r="A9" s="133">
        <v>43164</v>
      </c>
      <c r="B9" s="173" t="s">
        <v>122</v>
      </c>
      <c r="C9" s="59"/>
      <c r="D9" s="60">
        <f ca="1" t="shared" si="0"/>
        <v>118</v>
      </c>
      <c r="E9" s="61"/>
      <c r="F9" s="62">
        <v>35</v>
      </c>
      <c r="G9" s="62">
        <v>3</v>
      </c>
      <c r="H9" s="62">
        <v>26</v>
      </c>
      <c r="I9" s="62"/>
      <c r="J9" s="63"/>
      <c r="K9" s="64">
        <f t="shared" si="1"/>
        <v>27</v>
      </c>
      <c r="L9" s="62">
        <v>10</v>
      </c>
      <c r="M9" s="62"/>
      <c r="N9" s="62">
        <v>1</v>
      </c>
      <c r="O9" s="57"/>
      <c r="P9" s="65" t="str">
        <f t="shared" si="2"/>
        <v>Deposit</v>
      </c>
      <c r="Q9" s="66"/>
      <c r="R9" s="59"/>
      <c r="S9" s="180"/>
      <c r="T9" s="227"/>
      <c r="U9" s="228"/>
    </row>
    <row r="10" spans="1:21" s="38" customFormat="1" ht="15">
      <c r="A10" s="133"/>
      <c r="B10" s="174"/>
      <c r="C10" s="59"/>
      <c r="D10" s="60">
        <f ca="1" t="shared" si="0"/>
        <v>118</v>
      </c>
      <c r="E10" s="61"/>
      <c r="F10" s="62"/>
      <c r="G10" s="62"/>
      <c r="H10" s="62"/>
      <c r="I10" s="62"/>
      <c r="J10" s="63"/>
      <c r="K10" s="64">
        <f t="shared" si="1"/>
        <v>0</v>
      </c>
      <c r="L10" s="62"/>
      <c r="M10" s="62"/>
      <c r="N10" s="62"/>
      <c r="O10" s="57"/>
      <c r="P10" s="65" t="str">
        <f t="shared" si="2"/>
        <v>Awaiting Payment</v>
      </c>
      <c r="Q10" s="68"/>
      <c r="R10" s="59"/>
      <c r="S10" s="208"/>
      <c r="T10" s="149"/>
      <c r="U10" s="148"/>
    </row>
    <row r="11" spans="1:21" s="38" customFormat="1" ht="15">
      <c r="A11" s="133"/>
      <c r="B11" s="174"/>
      <c r="C11" s="59"/>
      <c r="D11" s="60">
        <f ca="1" t="shared" si="0"/>
        <v>118</v>
      </c>
      <c r="E11" s="61"/>
      <c r="F11" s="62"/>
      <c r="G11" s="62"/>
      <c r="H11" s="62"/>
      <c r="I11" s="62"/>
      <c r="J11" s="63"/>
      <c r="K11" s="64">
        <f t="shared" si="1"/>
        <v>0</v>
      </c>
      <c r="L11" s="62"/>
      <c r="M11" s="62"/>
      <c r="N11" s="62"/>
      <c r="O11" s="57"/>
      <c r="P11" s="65" t="str">
        <f t="shared" si="2"/>
        <v>Awaiting Payment</v>
      </c>
      <c r="Q11" s="66"/>
      <c r="R11" s="59"/>
      <c r="S11" s="180"/>
      <c r="T11" s="227"/>
      <c r="U11" s="228"/>
    </row>
    <row r="12" spans="1:21" s="38" customFormat="1" ht="15">
      <c r="A12" s="133"/>
      <c r="B12" s="174"/>
      <c r="C12" s="59"/>
      <c r="D12" s="60">
        <f ca="1" t="shared" si="0"/>
        <v>118</v>
      </c>
      <c r="E12" s="61"/>
      <c r="F12" s="62"/>
      <c r="G12" s="62"/>
      <c r="H12" s="62"/>
      <c r="I12" s="62"/>
      <c r="J12" s="63"/>
      <c r="K12" s="64">
        <f t="shared" si="1"/>
        <v>0</v>
      </c>
      <c r="L12" s="62"/>
      <c r="M12" s="62"/>
      <c r="N12" s="62"/>
      <c r="O12" s="57"/>
      <c r="P12" s="65" t="str">
        <f t="shared" si="2"/>
        <v>Awaiting Payment</v>
      </c>
      <c r="Q12" s="156"/>
      <c r="R12" s="59"/>
      <c r="S12" s="180"/>
      <c r="T12" s="225"/>
      <c r="U12" s="226"/>
    </row>
    <row r="13" spans="1:21" s="38" customFormat="1" ht="15">
      <c r="A13" s="133"/>
      <c r="B13" s="157"/>
      <c r="C13" s="59"/>
      <c r="D13" s="60">
        <f ca="1">INT((TODAY()-C13)/365.25)</f>
        <v>118</v>
      </c>
      <c r="E13" s="61"/>
      <c r="F13" s="62"/>
      <c r="G13" s="62"/>
      <c r="H13" s="62"/>
      <c r="I13" s="62"/>
      <c r="J13" s="63"/>
      <c r="K13" s="64">
        <f>SUM(F13+G13)-(L13+M13+N13)</f>
        <v>0</v>
      </c>
      <c r="L13" s="62"/>
      <c r="M13" s="62"/>
      <c r="N13" s="62"/>
      <c r="O13" s="57"/>
      <c r="P13" s="65" t="str">
        <f>VLOOKUP(L13+M13,Amount,2,FALSE)</f>
        <v>Awaiting Payment</v>
      </c>
      <c r="Q13" s="68"/>
      <c r="R13" s="59"/>
      <c r="S13" s="208"/>
      <c r="T13" s="147"/>
      <c r="U13" s="148"/>
    </row>
    <row r="14" spans="1:21" s="38" customFormat="1" ht="15">
      <c r="A14" s="133"/>
      <c r="B14" s="157"/>
      <c r="C14" s="59"/>
      <c r="D14" s="60">
        <f ca="1" t="shared" si="0"/>
        <v>118</v>
      </c>
      <c r="E14" s="61"/>
      <c r="F14" s="62"/>
      <c r="G14" s="62"/>
      <c r="H14" s="62"/>
      <c r="I14" s="62"/>
      <c r="J14" s="63"/>
      <c r="K14" s="64">
        <f t="shared" si="1"/>
        <v>0</v>
      </c>
      <c r="L14" s="62"/>
      <c r="M14" s="62"/>
      <c r="N14" s="62"/>
      <c r="O14" s="57"/>
      <c r="P14" s="65" t="str">
        <f t="shared" si="2"/>
        <v>Awaiting Payment</v>
      </c>
      <c r="Q14" s="66"/>
      <c r="R14" s="59"/>
      <c r="S14" s="180"/>
      <c r="T14" s="227"/>
      <c r="U14" s="226"/>
    </row>
    <row r="15" spans="1:21" s="38" customFormat="1" ht="15">
      <c r="A15" s="133"/>
      <c r="B15" s="157"/>
      <c r="C15" s="59"/>
      <c r="D15" s="60">
        <f ca="1" t="shared" si="0"/>
        <v>118</v>
      </c>
      <c r="E15" s="61"/>
      <c r="F15" s="62"/>
      <c r="G15" s="62"/>
      <c r="H15" s="62"/>
      <c r="I15" s="62"/>
      <c r="J15" s="63"/>
      <c r="K15" s="64">
        <f t="shared" si="1"/>
        <v>0</v>
      </c>
      <c r="L15" s="62"/>
      <c r="M15" s="62"/>
      <c r="N15" s="62"/>
      <c r="O15" s="57"/>
      <c r="P15" s="65" t="str">
        <f t="shared" si="2"/>
        <v>Awaiting Payment</v>
      </c>
      <c r="Q15" s="156"/>
      <c r="R15" s="59"/>
      <c r="S15" s="180"/>
      <c r="T15" s="225"/>
      <c r="U15" s="226"/>
    </row>
    <row r="16" spans="1:21" s="38" customFormat="1" ht="15">
      <c r="A16" s="133"/>
      <c r="B16" s="174"/>
      <c r="C16" s="59"/>
      <c r="D16" s="60">
        <f aca="true" ca="1" t="shared" si="3" ref="D16:D25">INT((TODAY()-C16)/365.25)</f>
        <v>118</v>
      </c>
      <c r="E16" s="61"/>
      <c r="F16" s="62"/>
      <c r="G16" s="62"/>
      <c r="H16" s="62"/>
      <c r="I16" s="62"/>
      <c r="J16" s="63"/>
      <c r="K16" s="64">
        <f aca="true" t="shared" si="4" ref="K16:K25">SUM(F16+G16)-(L16+M16+N16)</f>
        <v>0</v>
      </c>
      <c r="L16" s="62"/>
      <c r="M16" s="62"/>
      <c r="N16" s="62"/>
      <c r="O16" s="57"/>
      <c r="P16" s="65" t="str">
        <f aca="true" t="shared" si="5" ref="P16:P25">VLOOKUP(L16+M16,Amount,2,FALSE)</f>
        <v>Awaiting Payment</v>
      </c>
      <c r="Q16" s="68"/>
      <c r="R16" s="59"/>
      <c r="S16" s="145"/>
      <c r="T16" s="147"/>
      <c r="U16" s="148"/>
    </row>
    <row r="17" spans="1:21" s="38" customFormat="1" ht="15">
      <c r="A17" s="133"/>
      <c r="B17" s="174"/>
      <c r="C17" s="59"/>
      <c r="D17" s="60">
        <f ca="1" t="shared" si="3"/>
        <v>118</v>
      </c>
      <c r="E17" s="61"/>
      <c r="F17" s="62"/>
      <c r="G17" s="62"/>
      <c r="H17" s="62"/>
      <c r="I17" s="62"/>
      <c r="J17" s="63"/>
      <c r="K17" s="64">
        <f t="shared" si="4"/>
        <v>0</v>
      </c>
      <c r="L17" s="62"/>
      <c r="M17" s="62"/>
      <c r="N17" s="62"/>
      <c r="O17" s="57"/>
      <c r="P17" s="65" t="str">
        <f t="shared" si="5"/>
        <v>Awaiting Payment</v>
      </c>
      <c r="Q17" s="156"/>
      <c r="R17" s="59"/>
      <c r="S17" s="180"/>
      <c r="T17" s="147"/>
      <c r="U17" s="148"/>
    </row>
    <row r="18" spans="1:21" s="38" customFormat="1" ht="15">
      <c r="A18" s="133"/>
      <c r="B18" s="174"/>
      <c r="C18" s="59"/>
      <c r="D18" s="60">
        <f ca="1" t="shared" si="3"/>
        <v>118</v>
      </c>
      <c r="E18" s="61"/>
      <c r="F18" s="62"/>
      <c r="G18" s="62"/>
      <c r="H18" s="62"/>
      <c r="I18" s="62"/>
      <c r="J18" s="63"/>
      <c r="K18" s="64">
        <f t="shared" si="4"/>
        <v>0</v>
      </c>
      <c r="L18" s="62"/>
      <c r="M18" s="62"/>
      <c r="N18" s="62"/>
      <c r="O18" s="57"/>
      <c r="P18" s="65" t="str">
        <f t="shared" si="5"/>
        <v>Awaiting Payment</v>
      </c>
      <c r="Q18" s="156"/>
      <c r="R18" s="59"/>
      <c r="S18" s="180"/>
      <c r="T18" s="147"/>
      <c r="U18" s="148"/>
    </row>
    <row r="19" spans="1:21" s="38" customFormat="1" ht="15">
      <c r="A19" s="133"/>
      <c r="B19" s="174"/>
      <c r="C19" s="59"/>
      <c r="D19" s="60">
        <f ca="1" t="shared" si="3"/>
        <v>118</v>
      </c>
      <c r="E19" s="61"/>
      <c r="F19" s="62"/>
      <c r="G19" s="62"/>
      <c r="H19" s="62"/>
      <c r="I19" s="62"/>
      <c r="J19" s="63"/>
      <c r="K19" s="64">
        <f t="shared" si="4"/>
        <v>0</v>
      </c>
      <c r="L19" s="62"/>
      <c r="M19" s="62"/>
      <c r="N19" s="62"/>
      <c r="O19" s="57"/>
      <c r="P19" s="65" t="str">
        <f t="shared" si="5"/>
        <v>Awaiting Payment</v>
      </c>
      <c r="Q19" s="68"/>
      <c r="R19" s="59"/>
      <c r="S19" s="181"/>
      <c r="T19" s="147"/>
      <c r="U19" s="148"/>
    </row>
    <row r="20" spans="1:21" s="38" customFormat="1" ht="15">
      <c r="A20" s="133"/>
      <c r="B20" s="174"/>
      <c r="C20" s="59"/>
      <c r="D20" s="60">
        <f ca="1" t="shared" si="3"/>
        <v>118</v>
      </c>
      <c r="E20" s="61"/>
      <c r="F20" s="62"/>
      <c r="G20" s="62"/>
      <c r="H20" s="62"/>
      <c r="I20" s="62"/>
      <c r="J20" s="63"/>
      <c r="K20" s="64">
        <f t="shared" si="4"/>
        <v>0</v>
      </c>
      <c r="L20" s="62"/>
      <c r="M20" s="62"/>
      <c r="N20" s="62"/>
      <c r="O20" s="57"/>
      <c r="P20" s="65" t="str">
        <f t="shared" si="5"/>
        <v>Awaiting Payment</v>
      </c>
      <c r="Q20" s="68"/>
      <c r="R20" s="59"/>
      <c r="S20" s="180"/>
      <c r="T20" s="227"/>
      <c r="U20" s="228"/>
    </row>
    <row r="21" spans="1:21" s="38" customFormat="1" ht="15">
      <c r="A21" s="133"/>
      <c r="B21" s="160"/>
      <c r="C21" s="59"/>
      <c r="D21" s="60">
        <f ca="1" t="shared" si="3"/>
        <v>118</v>
      </c>
      <c r="E21" s="61"/>
      <c r="F21" s="62"/>
      <c r="G21" s="62"/>
      <c r="H21" s="62"/>
      <c r="I21" s="62"/>
      <c r="J21" s="63"/>
      <c r="K21" s="64">
        <f t="shared" si="4"/>
        <v>0</v>
      </c>
      <c r="L21" s="62"/>
      <c r="M21" s="62"/>
      <c r="N21" s="62"/>
      <c r="O21" s="57"/>
      <c r="P21" s="65" t="str">
        <f t="shared" si="5"/>
        <v>Awaiting Payment</v>
      </c>
      <c r="Q21" s="156"/>
      <c r="R21" s="59"/>
      <c r="S21" s="180"/>
      <c r="T21" s="147"/>
      <c r="U21" s="148"/>
    </row>
    <row r="22" spans="1:21" s="38" customFormat="1" ht="15">
      <c r="A22" s="133"/>
      <c r="B22" s="160"/>
      <c r="C22" s="59"/>
      <c r="D22" s="60">
        <f ca="1" t="shared" si="3"/>
        <v>118</v>
      </c>
      <c r="E22" s="61"/>
      <c r="F22" s="62"/>
      <c r="G22" s="62"/>
      <c r="H22" s="62"/>
      <c r="I22" s="62"/>
      <c r="J22" s="63"/>
      <c r="K22" s="64">
        <f t="shared" si="4"/>
        <v>0</v>
      </c>
      <c r="L22" s="62"/>
      <c r="M22" s="62"/>
      <c r="N22" s="62"/>
      <c r="O22" s="57"/>
      <c r="P22" s="65" t="str">
        <f t="shared" si="5"/>
        <v>Awaiting Payment</v>
      </c>
      <c r="Q22" s="156"/>
      <c r="R22" s="59"/>
      <c r="S22" s="180"/>
      <c r="T22" s="147"/>
      <c r="U22" s="148"/>
    </row>
    <row r="23" spans="1:21" s="38" customFormat="1" ht="15">
      <c r="A23" s="133"/>
      <c r="B23" s="160"/>
      <c r="C23" s="59"/>
      <c r="D23" s="60">
        <f ca="1" t="shared" si="3"/>
        <v>118</v>
      </c>
      <c r="E23" s="61"/>
      <c r="F23" s="62"/>
      <c r="G23" s="62"/>
      <c r="H23" s="62"/>
      <c r="I23" s="62"/>
      <c r="J23" s="63"/>
      <c r="K23" s="64">
        <f t="shared" si="4"/>
        <v>0</v>
      </c>
      <c r="L23" s="62"/>
      <c r="M23" s="62"/>
      <c r="N23" s="62"/>
      <c r="O23" s="57"/>
      <c r="P23" s="65" t="str">
        <f t="shared" si="5"/>
        <v>Awaiting Payment</v>
      </c>
      <c r="Q23" s="156"/>
      <c r="R23" s="59"/>
      <c r="S23" s="180"/>
      <c r="T23" s="147"/>
      <c r="U23" s="148"/>
    </row>
    <row r="24" spans="1:21" s="38" customFormat="1" ht="15">
      <c r="A24" s="133"/>
      <c r="B24" s="160"/>
      <c r="C24" s="59"/>
      <c r="D24" s="60">
        <f ca="1" t="shared" si="3"/>
        <v>118</v>
      </c>
      <c r="E24" s="61"/>
      <c r="F24" s="62"/>
      <c r="G24" s="62"/>
      <c r="H24" s="62"/>
      <c r="I24" s="62"/>
      <c r="J24" s="63"/>
      <c r="K24" s="64">
        <f t="shared" si="4"/>
        <v>0</v>
      </c>
      <c r="L24" s="62"/>
      <c r="M24" s="62"/>
      <c r="N24" s="62"/>
      <c r="O24" s="57"/>
      <c r="P24" s="65" t="str">
        <f t="shared" si="5"/>
        <v>Awaiting Payment</v>
      </c>
      <c r="Q24" s="156"/>
      <c r="R24" s="59"/>
      <c r="S24" s="180"/>
      <c r="T24" s="147"/>
      <c r="U24" s="148"/>
    </row>
    <row r="25" spans="1:21" s="38" customFormat="1" ht="15">
      <c r="A25" s="133"/>
      <c r="B25" s="160"/>
      <c r="C25" s="59"/>
      <c r="D25" s="60">
        <f ca="1" t="shared" si="3"/>
        <v>118</v>
      </c>
      <c r="E25" s="61"/>
      <c r="F25" s="62"/>
      <c r="G25" s="62"/>
      <c r="H25" s="62"/>
      <c r="I25" s="62"/>
      <c r="J25" s="63"/>
      <c r="K25" s="64">
        <f t="shared" si="4"/>
        <v>0</v>
      </c>
      <c r="L25" s="62"/>
      <c r="M25" s="62"/>
      <c r="N25" s="62"/>
      <c r="O25" s="57"/>
      <c r="P25" s="65" t="str">
        <f t="shared" si="5"/>
        <v>Awaiting Payment</v>
      </c>
      <c r="Q25" s="162"/>
      <c r="R25" s="59"/>
      <c r="S25" s="180"/>
      <c r="T25" s="225"/>
      <c r="U25" s="226"/>
    </row>
    <row r="26" spans="1:21" s="38" customFormat="1" ht="15">
      <c r="A26" s="133"/>
      <c r="B26" s="158"/>
      <c r="C26" s="59"/>
      <c r="D26" s="60">
        <f aca="true" ca="1" t="shared" si="6" ref="D26:D31">INT((TODAY()-C26)/365.25)</f>
        <v>118</v>
      </c>
      <c r="E26" s="61"/>
      <c r="F26" s="62"/>
      <c r="G26" s="62"/>
      <c r="H26" s="62"/>
      <c r="I26" s="62"/>
      <c r="J26" s="63"/>
      <c r="K26" s="64">
        <f aca="true" t="shared" si="7" ref="K26:K31">SUM(F26+G26)-(L26+M26+N26)</f>
        <v>0</v>
      </c>
      <c r="L26" s="62"/>
      <c r="M26" s="62"/>
      <c r="N26" s="62"/>
      <c r="O26" s="57"/>
      <c r="P26" s="65" t="str">
        <f aca="true" t="shared" si="8" ref="P26:P31">VLOOKUP(L26+M26,Amount,2,FALSE)</f>
        <v>Awaiting Payment</v>
      </c>
      <c r="Q26" s="68"/>
      <c r="R26" s="59"/>
      <c r="S26" s="180"/>
      <c r="T26" s="225"/>
      <c r="U26" s="226"/>
    </row>
    <row r="27" spans="1:21" s="38" customFormat="1" ht="15">
      <c r="A27" s="133"/>
      <c r="B27" s="159"/>
      <c r="C27" s="59"/>
      <c r="D27" s="60">
        <f ca="1" t="shared" si="6"/>
        <v>118</v>
      </c>
      <c r="E27" s="61"/>
      <c r="F27" s="62"/>
      <c r="G27" s="62"/>
      <c r="H27" s="62"/>
      <c r="I27" s="62"/>
      <c r="J27" s="63"/>
      <c r="K27" s="64">
        <f t="shared" si="7"/>
        <v>0</v>
      </c>
      <c r="L27" s="62"/>
      <c r="M27" s="62"/>
      <c r="N27" s="62"/>
      <c r="O27" s="57"/>
      <c r="P27" s="65" t="str">
        <f t="shared" si="8"/>
        <v>Awaiting Payment</v>
      </c>
      <c r="Q27" s="68"/>
      <c r="R27" s="59"/>
      <c r="S27" s="180"/>
      <c r="T27" s="225"/>
      <c r="U27" s="226"/>
    </row>
    <row r="28" spans="1:21" s="38" customFormat="1" ht="15">
      <c r="A28" s="133"/>
      <c r="B28" s="158"/>
      <c r="C28" s="59"/>
      <c r="D28" s="60">
        <f ca="1" t="shared" si="6"/>
        <v>118</v>
      </c>
      <c r="E28" s="61"/>
      <c r="F28" s="62"/>
      <c r="G28" s="62"/>
      <c r="H28" s="62"/>
      <c r="I28" s="62"/>
      <c r="J28" s="63"/>
      <c r="K28" s="64">
        <f t="shared" si="7"/>
        <v>0</v>
      </c>
      <c r="L28" s="62"/>
      <c r="M28" s="62"/>
      <c r="N28" s="62"/>
      <c r="O28" s="57"/>
      <c r="P28" s="65" t="str">
        <f t="shared" si="8"/>
        <v>Awaiting Payment</v>
      </c>
      <c r="Q28" s="66"/>
      <c r="R28" s="59"/>
      <c r="S28" s="180"/>
      <c r="T28" s="225"/>
      <c r="U28" s="226"/>
    </row>
    <row r="29" spans="1:21" s="38" customFormat="1" ht="15">
      <c r="A29" s="133"/>
      <c r="B29" s="158"/>
      <c r="C29" s="59"/>
      <c r="D29" s="60">
        <f ca="1" t="shared" si="6"/>
        <v>118</v>
      </c>
      <c r="E29" s="61"/>
      <c r="F29" s="62"/>
      <c r="G29" s="62"/>
      <c r="H29" s="62"/>
      <c r="I29" s="62"/>
      <c r="J29" s="63"/>
      <c r="K29" s="64">
        <f t="shared" si="7"/>
        <v>0</v>
      </c>
      <c r="L29" s="62"/>
      <c r="M29" s="62"/>
      <c r="N29" s="62"/>
      <c r="O29" s="57"/>
      <c r="P29" s="65" t="str">
        <f t="shared" si="8"/>
        <v>Awaiting Payment</v>
      </c>
      <c r="Q29" s="66"/>
      <c r="R29" s="59"/>
      <c r="S29" s="180"/>
      <c r="T29" s="260"/>
      <c r="U29" s="261"/>
    </row>
    <row r="30" spans="1:21" s="38" customFormat="1" ht="15">
      <c r="A30" s="133"/>
      <c r="B30" s="158"/>
      <c r="C30" s="59"/>
      <c r="D30" s="60">
        <f ca="1" t="shared" si="6"/>
        <v>118</v>
      </c>
      <c r="E30" s="61"/>
      <c r="F30" s="62"/>
      <c r="G30" s="62"/>
      <c r="H30" s="62"/>
      <c r="I30" s="62"/>
      <c r="J30" s="63"/>
      <c r="K30" s="64">
        <f t="shared" si="7"/>
        <v>0</v>
      </c>
      <c r="L30" s="62"/>
      <c r="M30" s="62"/>
      <c r="N30" s="62"/>
      <c r="O30" s="57"/>
      <c r="P30" s="65" t="str">
        <f t="shared" si="8"/>
        <v>Awaiting Payment</v>
      </c>
      <c r="Q30" s="156"/>
      <c r="R30" s="59"/>
      <c r="S30" s="180"/>
      <c r="T30" s="260"/>
      <c r="U30" s="261"/>
    </row>
    <row r="31" spans="1:21" s="38" customFormat="1" ht="15">
      <c r="A31" s="133"/>
      <c r="B31" s="158"/>
      <c r="C31" s="59"/>
      <c r="D31" s="60">
        <f ca="1" t="shared" si="6"/>
        <v>118</v>
      </c>
      <c r="E31" s="61"/>
      <c r="F31" s="62"/>
      <c r="G31" s="62"/>
      <c r="H31" s="62"/>
      <c r="I31" s="62"/>
      <c r="J31" s="63"/>
      <c r="K31" s="64">
        <f t="shared" si="7"/>
        <v>0</v>
      </c>
      <c r="L31" s="62"/>
      <c r="M31" s="62"/>
      <c r="N31" s="62"/>
      <c r="O31" s="57"/>
      <c r="P31" s="65" t="str">
        <f t="shared" si="8"/>
        <v>Awaiting Payment</v>
      </c>
      <c r="Q31" s="156"/>
      <c r="R31" s="59"/>
      <c r="S31" s="180"/>
      <c r="T31" s="225"/>
      <c r="U31" s="226"/>
    </row>
    <row r="32" spans="1:21" s="38" customFormat="1" ht="20.25">
      <c r="A32" s="69">
        <f>COUNTA(A4:A31)</f>
        <v>2</v>
      </c>
      <c r="B32" s="70">
        <f>COUNTA(B4:B31)</f>
        <v>6</v>
      </c>
      <c r="C32" s="63"/>
      <c r="D32" s="60"/>
      <c r="E32" s="71"/>
      <c r="F32" s="72">
        <f>SUM(F4:F31)</f>
        <v>70</v>
      </c>
      <c r="G32" s="73">
        <f>SUM(G4:G31)</f>
        <v>6</v>
      </c>
      <c r="H32" s="74">
        <f>SUM(H4:H31)</f>
        <v>156</v>
      </c>
      <c r="I32" s="74">
        <v>50</v>
      </c>
      <c r="J32" s="135">
        <f>SUM(F32-H32-I32-B39)</f>
        <v>-158.05</v>
      </c>
      <c r="K32" s="74">
        <f>SUM(K4:K31)</f>
        <v>54</v>
      </c>
      <c r="L32" s="75">
        <f>SUM(L4:L31)</f>
        <v>20</v>
      </c>
      <c r="M32" s="75">
        <f>SUM(M4:M31)</f>
        <v>0</v>
      </c>
      <c r="N32" s="75"/>
      <c r="O32" s="76"/>
      <c r="P32" s="77"/>
      <c r="Q32" s="78"/>
      <c r="R32" s="79"/>
      <c r="S32" s="67"/>
      <c r="T32" s="225"/>
      <c r="U32" s="226"/>
    </row>
    <row r="33" spans="1:21" s="38" customFormat="1" ht="15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</row>
    <row r="34" spans="1:21" s="38" customFormat="1" ht="15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</row>
    <row r="35" spans="1:21" s="38" customFormat="1" ht="15">
      <c r="A35" s="80" t="s">
        <v>117</v>
      </c>
      <c r="B35" s="80"/>
      <c r="C35" s="80"/>
      <c r="D35" s="80"/>
      <c r="E35" s="80"/>
      <c r="F35" s="80"/>
      <c r="G35" s="80"/>
      <c r="H35" s="2"/>
      <c r="I35" s="2"/>
      <c r="J35" s="2"/>
      <c r="K35" s="81"/>
      <c r="L35" s="81"/>
      <c r="M35" s="82"/>
      <c r="N35" s="82"/>
      <c r="O35" s="83"/>
      <c r="P35" s="84" t="s">
        <v>36</v>
      </c>
      <c r="Q35" s="85" t="s">
        <v>26</v>
      </c>
      <c r="R35" s="86">
        <v>50</v>
      </c>
      <c r="S35" s="87"/>
      <c r="T35" s="87"/>
      <c r="U35" s="87"/>
    </row>
    <row r="36" spans="1:21" s="38" customFormat="1" ht="15">
      <c r="A36" s="9"/>
      <c r="B36" s="88"/>
      <c r="C36" s="89"/>
      <c r="D36" s="90"/>
      <c r="E36" s="91"/>
      <c r="F36" s="92"/>
      <c r="G36" s="92"/>
      <c r="H36" s="2"/>
      <c r="I36" s="2"/>
      <c r="J36" s="2"/>
      <c r="K36" s="81"/>
      <c r="L36" s="81"/>
      <c r="M36" s="250"/>
      <c r="N36" s="250"/>
      <c r="O36" s="250"/>
      <c r="P36" s="84"/>
      <c r="Q36" s="85" t="s">
        <v>27</v>
      </c>
      <c r="R36" s="93">
        <f>H32-I32</f>
        <v>106</v>
      </c>
      <c r="S36" s="87"/>
      <c r="T36" s="87"/>
      <c r="U36" s="87"/>
    </row>
    <row r="37" spans="1:21" s="38" customFormat="1" ht="15.75">
      <c r="A37" s="94"/>
      <c r="B37" s="95"/>
      <c r="C37" s="89"/>
      <c r="D37" s="90"/>
      <c r="E37" s="251" t="s">
        <v>37</v>
      </c>
      <c r="F37" s="252"/>
      <c r="G37" s="164">
        <v>63</v>
      </c>
      <c r="H37" s="2"/>
      <c r="I37" s="2"/>
      <c r="J37" s="2"/>
      <c r="K37" s="81"/>
      <c r="L37" s="81"/>
      <c r="M37" s="81"/>
      <c r="N37" s="81"/>
      <c r="O37" s="96"/>
      <c r="P37" s="81"/>
      <c r="Q37" s="97"/>
      <c r="R37" s="98"/>
      <c r="S37" s="1"/>
      <c r="T37" s="1"/>
      <c r="U37" s="1"/>
    </row>
    <row r="38" spans="1:21" s="38" customFormat="1" ht="15">
      <c r="A38" s="94" t="s">
        <v>38</v>
      </c>
      <c r="B38" s="99">
        <v>22.05</v>
      </c>
      <c r="C38" s="89"/>
      <c r="D38" s="90"/>
      <c r="E38" s="253" t="s">
        <v>115</v>
      </c>
      <c r="F38" s="254"/>
      <c r="G38" s="163">
        <f>G37*0.35</f>
        <v>22.049999999999997</v>
      </c>
      <c r="H38" s="2"/>
      <c r="I38" s="2"/>
      <c r="J38" s="2"/>
      <c r="K38" s="100"/>
      <c r="L38" s="2"/>
      <c r="M38" s="255" t="s">
        <v>39</v>
      </c>
      <c r="N38" s="256"/>
      <c r="O38" s="256"/>
      <c r="P38" s="256"/>
      <c r="Q38" s="256"/>
      <c r="R38" s="256"/>
      <c r="S38" s="256"/>
      <c r="T38" s="256"/>
      <c r="U38" s="256"/>
    </row>
    <row r="39" spans="1:21" s="38" customFormat="1" ht="15">
      <c r="A39" s="101" t="s">
        <v>40</v>
      </c>
      <c r="B39" s="102">
        <f>G38</f>
        <v>22.049999999999997</v>
      </c>
      <c r="C39" s="103" t="s">
        <v>41</v>
      </c>
      <c r="D39" s="163">
        <v>2</v>
      </c>
      <c r="E39" s="104"/>
      <c r="F39" s="104"/>
      <c r="G39" s="104"/>
      <c r="H39" s="2"/>
      <c r="I39" s="2"/>
      <c r="J39" s="2"/>
      <c r="K39" s="81"/>
      <c r="L39" s="81"/>
      <c r="M39" s="257" t="s">
        <v>121</v>
      </c>
      <c r="N39" s="258"/>
      <c r="O39" s="258"/>
      <c r="P39" s="258"/>
      <c r="Q39" s="259"/>
      <c r="R39" s="259"/>
      <c r="S39" s="259"/>
      <c r="T39" s="259"/>
      <c r="U39" s="259"/>
    </row>
    <row r="40" spans="1:21" s="38" customFormat="1" ht="15">
      <c r="A40" s="9"/>
      <c r="B40" s="105"/>
      <c r="C40" s="11"/>
      <c r="D40" s="2"/>
      <c r="E40" s="1"/>
      <c r="F40" s="2"/>
      <c r="G40" s="2"/>
      <c r="H40" s="2"/>
      <c r="I40" s="2"/>
      <c r="J40" s="2"/>
      <c r="K40" s="81"/>
      <c r="L40" s="81"/>
      <c r="M40" s="257"/>
      <c r="N40" s="258"/>
      <c r="O40" s="258"/>
      <c r="P40" s="258"/>
      <c r="Q40" s="259"/>
      <c r="R40" s="259"/>
      <c r="S40" s="259"/>
      <c r="T40" s="259"/>
      <c r="U40" s="259"/>
    </row>
    <row r="41" spans="1:21" s="38" customFormat="1" ht="15">
      <c r="A41" s="106" t="s">
        <v>42</v>
      </c>
      <c r="B41" s="106"/>
      <c r="C41" s="107"/>
      <c r="D41" s="106"/>
      <c r="E41" s="2"/>
      <c r="F41" s="2"/>
      <c r="G41" s="2"/>
      <c r="H41" s="81"/>
      <c r="I41" s="14"/>
      <c r="J41" s="14"/>
      <c r="K41" s="81"/>
      <c r="L41" s="81"/>
      <c r="M41" s="257"/>
      <c r="N41" s="258"/>
      <c r="O41" s="258"/>
      <c r="P41" s="258"/>
      <c r="Q41" s="259"/>
      <c r="R41" s="259"/>
      <c r="S41" s="259"/>
      <c r="T41" s="259"/>
      <c r="U41" s="259"/>
    </row>
    <row r="42" spans="1:21" s="38" customFormat="1" ht="15">
      <c r="A42" s="106"/>
      <c r="B42" s="106"/>
      <c r="C42" s="107"/>
      <c r="D42" s="106"/>
      <c r="E42" s="2"/>
      <c r="F42" s="2"/>
      <c r="G42" s="2"/>
      <c r="H42" s="81"/>
      <c r="I42" s="14"/>
      <c r="J42" s="14"/>
      <c r="K42" s="81"/>
      <c r="L42" s="81"/>
      <c r="M42" s="136"/>
      <c r="N42" s="136"/>
      <c r="O42" s="136"/>
      <c r="P42" s="136"/>
      <c r="Q42" s="137"/>
      <c r="R42" s="137"/>
      <c r="S42" s="182"/>
      <c r="T42" s="137"/>
      <c r="U42" s="137"/>
    </row>
    <row r="43" spans="1:21" s="38" customFormat="1" ht="15">
      <c r="A43" s="217" t="s">
        <v>70</v>
      </c>
      <c r="B43" s="217"/>
      <c r="C43" s="138" t="s">
        <v>15</v>
      </c>
      <c r="D43" s="218" t="s">
        <v>73</v>
      </c>
      <c r="E43" s="218"/>
      <c r="F43" s="230" t="s">
        <v>72</v>
      </c>
      <c r="G43" s="230"/>
      <c r="H43" s="140" t="s">
        <v>74</v>
      </c>
      <c r="I43" s="141" t="s">
        <v>40</v>
      </c>
      <c r="J43" s="14"/>
      <c r="K43" s="81"/>
      <c r="L43" s="81"/>
      <c r="M43" s="136"/>
      <c r="N43" s="136"/>
      <c r="O43" s="136"/>
      <c r="P43" s="136"/>
      <c r="Q43" s="137"/>
      <c r="R43" s="137"/>
      <c r="S43" s="182"/>
      <c r="T43" s="137"/>
      <c r="U43" s="137"/>
    </row>
    <row r="44" spans="1:21" s="38" customFormat="1" ht="15">
      <c r="A44" s="139">
        <v>0.35</v>
      </c>
      <c r="B44" s="139" t="s">
        <v>71</v>
      </c>
      <c r="C44" s="210">
        <v>41314</v>
      </c>
      <c r="D44" s="229">
        <v>56</v>
      </c>
      <c r="E44" s="229"/>
      <c r="F44" s="213">
        <f>D44*A44</f>
        <v>19.599999999999998</v>
      </c>
      <c r="G44" s="213"/>
      <c r="H44" s="143">
        <v>4</v>
      </c>
      <c r="I44" s="142">
        <f>SUM(F44+H44)</f>
        <v>23.599999999999998</v>
      </c>
      <c r="J44" s="14"/>
      <c r="K44" s="81"/>
      <c r="L44" s="81"/>
      <c r="M44" s="136"/>
      <c r="N44" s="136"/>
      <c r="O44" s="136"/>
      <c r="P44" s="136"/>
      <c r="Q44" s="137"/>
      <c r="R44" s="137"/>
      <c r="S44" s="182"/>
      <c r="T44" s="137"/>
      <c r="U44" s="137"/>
    </row>
    <row r="45" spans="1:21" s="38" customFormat="1" ht="15">
      <c r="A45" s="2"/>
      <c r="B45" s="105"/>
      <c r="C45" s="11"/>
      <c r="D45" s="2"/>
      <c r="E45" s="1"/>
      <c r="F45" s="2"/>
      <c r="G45" s="2"/>
      <c r="H45" s="81"/>
      <c r="I45" s="14"/>
      <c r="J45" s="14"/>
      <c r="K45" s="108"/>
      <c r="L45" s="108"/>
      <c r="M45" s="81"/>
      <c r="N45" s="81"/>
      <c r="O45" s="109"/>
      <c r="P45" s="109"/>
      <c r="Q45" s="81"/>
      <c r="R45" s="81"/>
      <c r="S45" s="81"/>
      <c r="T45" s="81"/>
      <c r="U45" s="5"/>
    </row>
    <row r="46" spans="1:21" s="38" customFormat="1" ht="23.25">
      <c r="A46" s="216" t="s">
        <v>66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130"/>
      <c r="U46" s="130"/>
    </row>
    <row r="47" spans="1:21" ht="15">
      <c r="A47" s="214" t="s">
        <v>67</v>
      </c>
      <c r="B47" s="214"/>
      <c r="C47" s="214"/>
      <c r="D47" s="2"/>
      <c r="E47" s="214" t="s">
        <v>4</v>
      </c>
      <c r="F47" s="214"/>
      <c r="G47" s="214"/>
      <c r="I47" s="214" t="s">
        <v>5</v>
      </c>
      <c r="J47" s="214"/>
      <c r="K47" s="214"/>
      <c r="L47" s="18"/>
      <c r="N47" s="214" t="s">
        <v>6</v>
      </c>
      <c r="O47" s="214"/>
      <c r="P47" s="214"/>
      <c r="Q47" s="126"/>
      <c r="R47" s="215" t="s">
        <v>69</v>
      </c>
      <c r="S47" s="215"/>
      <c r="T47" s="18"/>
      <c r="U47" s="18"/>
    </row>
    <row r="48" spans="1:21" ht="15">
      <c r="A48" s="19" t="s">
        <v>1</v>
      </c>
      <c r="B48" s="25"/>
      <c r="C48" s="20"/>
      <c r="D48" s="2"/>
      <c r="E48" s="221" t="s">
        <v>1</v>
      </c>
      <c r="F48" s="222"/>
      <c r="G48" s="20"/>
      <c r="I48" s="19" t="s">
        <v>1</v>
      </c>
      <c r="J48" s="19"/>
      <c r="K48" s="20"/>
      <c r="L48" s="32"/>
      <c r="N48" s="28" t="s">
        <v>1</v>
      </c>
      <c r="O48" s="30"/>
      <c r="P48" s="127"/>
      <c r="Q48" s="126"/>
      <c r="R48" s="28" t="s">
        <v>1</v>
      </c>
      <c r="S48" s="127"/>
      <c r="T48" s="14"/>
      <c r="U48" s="32"/>
    </row>
    <row r="49" spans="1:21" ht="15">
      <c r="A49" s="21" t="s">
        <v>2</v>
      </c>
      <c r="B49" s="26"/>
      <c r="C49" s="20"/>
      <c r="D49" s="2"/>
      <c r="E49" s="223" t="s">
        <v>2</v>
      </c>
      <c r="F49" s="224"/>
      <c r="G49" s="20"/>
      <c r="I49" s="21" t="s">
        <v>2</v>
      </c>
      <c r="J49" s="21"/>
      <c r="K49" s="20"/>
      <c r="L49" s="32"/>
      <c r="N49" s="21" t="s">
        <v>2</v>
      </c>
      <c r="O49" s="31"/>
      <c r="P49" s="127"/>
      <c r="Q49" s="126"/>
      <c r="R49" s="21" t="s">
        <v>2</v>
      </c>
      <c r="S49" s="127"/>
      <c r="T49" s="14"/>
      <c r="U49" s="32"/>
    </row>
    <row r="50" spans="1:21" ht="15.75">
      <c r="A50" s="212" t="s">
        <v>7</v>
      </c>
      <c r="B50" s="212"/>
      <c r="C50" s="22">
        <f>IF(OR(C48="",C49=""),0,GetTimeinMins(C48,C49))</f>
        <v>0</v>
      </c>
      <c r="D50" s="2"/>
      <c r="E50" s="212" t="s">
        <v>7</v>
      </c>
      <c r="F50" s="212"/>
      <c r="G50" s="22">
        <f>IF(OR(G48="",G49=""),0,GetTimeinMins(G48,G49))</f>
        <v>0</v>
      </c>
      <c r="I50" s="212" t="s">
        <v>7</v>
      </c>
      <c r="J50" s="212"/>
      <c r="K50" s="22">
        <f>IF(OR(K48="",K49=""),0,GetTimeinMins(K48,K49))</f>
        <v>0</v>
      </c>
      <c r="L50" s="15"/>
      <c r="N50" s="212" t="s">
        <v>7</v>
      </c>
      <c r="O50" s="212"/>
      <c r="P50" s="22">
        <f>IF(OR(P48="",P49=""),0,GetTimeinMins(P48,P49))</f>
        <v>0</v>
      </c>
      <c r="Q50" s="126"/>
      <c r="R50" s="131" t="s">
        <v>7</v>
      </c>
      <c r="S50" s="22">
        <f>IF(OR(S48="",S49=""),0,GetTimeinMins(S48,S49))</f>
        <v>0</v>
      </c>
      <c r="T50" s="15"/>
      <c r="U50" s="15"/>
    </row>
    <row r="51" spans="1:21" ht="15.75">
      <c r="A51" s="212" t="s">
        <v>0</v>
      </c>
      <c r="B51" s="212"/>
      <c r="C51" s="37">
        <f>IF(OR(C48="",C49=""),0,getDistance(C48,C49))</f>
        <v>0</v>
      </c>
      <c r="D51" s="2"/>
      <c r="E51" s="212" t="s">
        <v>0</v>
      </c>
      <c r="F51" s="212"/>
      <c r="G51" s="37">
        <f>IF(OR(G48="",C49=""),0,getDistance(G48,G49))</f>
        <v>0</v>
      </c>
      <c r="I51" s="212" t="s">
        <v>0</v>
      </c>
      <c r="J51" s="212"/>
      <c r="K51" s="37">
        <f>IF(OR(K48="",K49=""),0,getDistance(K48,K49))</f>
        <v>0</v>
      </c>
      <c r="L51" s="16"/>
      <c r="N51" s="212" t="s">
        <v>0</v>
      </c>
      <c r="O51" s="212"/>
      <c r="P51" s="37">
        <f>IF(OR(P48="",P49=""),0,getDistance(P48,P49))</f>
        <v>0</v>
      </c>
      <c r="Q51" s="126"/>
      <c r="R51" s="131" t="s">
        <v>0</v>
      </c>
      <c r="S51" s="37">
        <f>IF(OR(S48="",S49=""),0,getDistance(S48,S49))</f>
        <v>0</v>
      </c>
      <c r="T51" s="16"/>
      <c r="U51" s="16"/>
    </row>
    <row r="52" spans="1:21" ht="15.75">
      <c r="A52" s="211" t="s">
        <v>3</v>
      </c>
      <c r="B52" s="211"/>
      <c r="C52" s="23">
        <f>SUM(C51*0.4)</f>
        <v>0</v>
      </c>
      <c r="D52" s="2"/>
      <c r="E52" s="211" t="s">
        <v>3</v>
      </c>
      <c r="F52" s="211"/>
      <c r="G52" s="23">
        <f>SUM(G51*0.4)</f>
        <v>0</v>
      </c>
      <c r="I52" s="211" t="s">
        <v>3</v>
      </c>
      <c r="J52" s="211"/>
      <c r="K52" s="23">
        <f>SUM(K51*0.4)</f>
        <v>0</v>
      </c>
      <c r="L52" s="17"/>
      <c r="N52" s="211" t="s">
        <v>3</v>
      </c>
      <c r="O52" s="211"/>
      <c r="P52" s="128">
        <f>SUM(P51*0.4)</f>
        <v>0</v>
      </c>
      <c r="Q52" s="126"/>
      <c r="R52" s="132" t="s">
        <v>3</v>
      </c>
      <c r="S52" s="128">
        <f>SUM(S51*0.4)</f>
        <v>0</v>
      </c>
      <c r="T52" s="17"/>
      <c r="U52" s="17"/>
    </row>
    <row r="53" spans="1:21" ht="15">
      <c r="A53" s="7"/>
      <c r="B53" s="24"/>
      <c r="C53" s="11"/>
      <c r="D53" s="2"/>
      <c r="E53" s="1"/>
      <c r="F53" s="2"/>
      <c r="G53" s="2"/>
      <c r="U53" s="13"/>
    </row>
    <row r="54" spans="1:21" s="33" customFormat="1" ht="15">
      <c r="A54" s="220"/>
      <c r="B54" s="220"/>
      <c r="C54" s="220"/>
      <c r="D54" s="220"/>
      <c r="E54" s="220"/>
      <c r="F54" s="220"/>
      <c r="G54" s="220"/>
      <c r="H54" s="10"/>
      <c r="I54" s="10"/>
      <c r="J54" s="10"/>
      <c r="K54" s="34"/>
      <c r="L54" s="34"/>
      <c r="M54" s="10"/>
      <c r="N54" s="35"/>
      <c r="O54" s="36"/>
      <c r="P54" s="36"/>
      <c r="Q54" s="35"/>
      <c r="R54" s="10"/>
      <c r="S54" s="35"/>
      <c r="T54" s="35"/>
      <c r="U54" s="10"/>
    </row>
    <row r="55" spans="1:21" s="33" customFormat="1" ht="15">
      <c r="A55" s="220"/>
      <c r="B55" s="220"/>
      <c r="C55" s="220"/>
      <c r="D55" s="220"/>
      <c r="E55" s="220"/>
      <c r="F55" s="220"/>
      <c r="G55" s="220"/>
      <c r="H55" s="10"/>
      <c r="I55" s="10"/>
      <c r="J55" s="10"/>
      <c r="K55" s="34"/>
      <c r="L55" s="34"/>
      <c r="M55" s="10"/>
      <c r="N55" s="35"/>
      <c r="O55" s="36"/>
      <c r="P55" s="36"/>
      <c r="Q55" s="35"/>
      <c r="R55" s="10"/>
      <c r="S55" s="35"/>
      <c r="T55" s="35"/>
      <c r="U55" s="10"/>
    </row>
    <row r="56" spans="1:21" s="33" customFormat="1" ht="15">
      <c r="A56" s="220"/>
      <c r="B56" s="220"/>
      <c r="C56" s="220"/>
      <c r="D56" s="220"/>
      <c r="E56" s="220"/>
      <c r="F56" s="220"/>
      <c r="G56" s="220"/>
      <c r="H56" s="10"/>
      <c r="I56" s="10"/>
      <c r="J56" s="10"/>
      <c r="K56" s="34"/>
      <c r="L56" s="34"/>
      <c r="M56" s="10"/>
      <c r="N56" s="35"/>
      <c r="O56" s="36"/>
      <c r="P56" s="36"/>
      <c r="Q56" s="35"/>
      <c r="R56" s="10"/>
      <c r="S56" s="35"/>
      <c r="T56" s="35"/>
      <c r="U56" s="10"/>
    </row>
    <row r="57" spans="1:7" ht="15">
      <c r="A57" s="219"/>
      <c r="B57" s="219"/>
      <c r="C57" s="219"/>
      <c r="D57" s="219"/>
      <c r="E57" s="219"/>
      <c r="F57" s="219"/>
      <c r="G57" s="219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</sheetData>
  <sheetProtection/>
  <mergeCells count="63">
    <mergeCell ref="M41:U41"/>
    <mergeCell ref="T30:U30"/>
    <mergeCell ref="T31:U31"/>
    <mergeCell ref="T32:U32"/>
    <mergeCell ref="T29:U29"/>
    <mergeCell ref="M40:U40"/>
    <mergeCell ref="T27:U27"/>
    <mergeCell ref="T20:U20"/>
    <mergeCell ref="M38:U38"/>
    <mergeCell ref="M39:U39"/>
    <mergeCell ref="T28:U28"/>
    <mergeCell ref="T25:U25"/>
    <mergeCell ref="T3:U3"/>
    <mergeCell ref="T4:U4"/>
    <mergeCell ref="A33:U34"/>
    <mergeCell ref="M36:O36"/>
    <mergeCell ref="E37:F37"/>
    <mergeCell ref="E38:F38"/>
    <mergeCell ref="T5:U5"/>
    <mergeCell ref="T11:U11"/>
    <mergeCell ref="T12:U12"/>
    <mergeCell ref="T14:U14"/>
    <mergeCell ref="A1:E1"/>
    <mergeCell ref="F1:G1"/>
    <mergeCell ref="L1:M1"/>
    <mergeCell ref="Q1:R1"/>
    <mergeCell ref="A2:F2"/>
    <mergeCell ref="G2:I2"/>
    <mergeCell ref="K2:N2"/>
    <mergeCell ref="E49:F49"/>
    <mergeCell ref="N50:O50"/>
    <mergeCell ref="T6:U6"/>
    <mergeCell ref="A47:C47"/>
    <mergeCell ref="T8:U8"/>
    <mergeCell ref="T15:U15"/>
    <mergeCell ref="T9:U9"/>
    <mergeCell ref="D44:E44"/>
    <mergeCell ref="F43:G43"/>
    <mergeCell ref="T26:U26"/>
    <mergeCell ref="A57:G57"/>
    <mergeCell ref="A54:G54"/>
    <mergeCell ref="E48:F48"/>
    <mergeCell ref="I47:K47"/>
    <mergeCell ref="N47:P47"/>
    <mergeCell ref="I50:J50"/>
    <mergeCell ref="I51:J51"/>
    <mergeCell ref="A55:G55"/>
    <mergeCell ref="A56:G56"/>
    <mergeCell ref="A52:B52"/>
    <mergeCell ref="F44:G44"/>
    <mergeCell ref="E47:G47"/>
    <mergeCell ref="R47:S47"/>
    <mergeCell ref="A46:S46"/>
    <mergeCell ref="A43:B43"/>
    <mergeCell ref="D43:E43"/>
    <mergeCell ref="E52:F52"/>
    <mergeCell ref="E50:F50"/>
    <mergeCell ref="E51:F51"/>
    <mergeCell ref="A50:B50"/>
    <mergeCell ref="N51:O51"/>
    <mergeCell ref="I52:J52"/>
    <mergeCell ref="N52:O52"/>
    <mergeCell ref="A51:B51"/>
  </mergeCells>
  <conditionalFormatting sqref="C48:C49 K48:K49 P48:P49 G48:G49 R35 B37 D39 G37:G38 S48:S49 P1 K1 A1:E1 H1:I1 O2 N1">
    <cfRule type="containsBlanks" priority="319" dxfId="58" stopIfTrue="1">
      <formula>LEN(TRIM(A1))=0</formula>
    </cfRule>
  </conditionalFormatting>
  <conditionalFormatting sqref="C50 G50 K50:L50 P50 S50:T50">
    <cfRule type="containsErrors" priority="318" dxfId="59" stopIfTrue="1">
      <formula>ISERROR(C50)</formula>
    </cfRule>
  </conditionalFormatting>
  <conditionalFormatting sqref="P30:P31 P27:P28 P12:P24 P4:P10">
    <cfRule type="cellIs" priority="49" dxfId="60" operator="equal" stopIfTrue="1">
      <formula>"Deposit"</formula>
    </cfRule>
    <cfRule type="cellIs" priority="58" dxfId="61" operator="equal" stopIfTrue="1">
      <formula>"Full Payment"</formula>
    </cfRule>
    <cfRule type="cellIs" priority="81" dxfId="62" operator="equal" stopIfTrue="1">
      <formula>"Awaiting Payment"</formula>
    </cfRule>
  </conditionalFormatting>
  <conditionalFormatting sqref="A4:A5 C4:O5">
    <cfRule type="expression" priority="71" dxfId="49" stopIfTrue="1">
      <formula>$P$4="Deposit"</formula>
    </cfRule>
    <cfRule type="expression" priority="72" dxfId="48" stopIfTrue="1">
      <formula>$P$4="Full Payment"</formula>
    </cfRule>
  </conditionalFormatting>
  <conditionalFormatting sqref="C6:O7">
    <cfRule type="expression" priority="69" dxfId="49" stopIfTrue="1">
      <formula>$P$6="Deposit"</formula>
    </cfRule>
    <cfRule type="expression" priority="70" dxfId="48" stopIfTrue="1">
      <formula>$P$6="Full Payment"</formula>
    </cfRule>
  </conditionalFormatting>
  <conditionalFormatting sqref="A6:A7">
    <cfRule type="expression" priority="67" dxfId="49" stopIfTrue="1">
      <formula>$P$6="Deposit"</formula>
    </cfRule>
    <cfRule type="expression" priority="68" dxfId="48" stopIfTrue="1">
      <formula>$P$6="Full Payment"</formula>
    </cfRule>
  </conditionalFormatting>
  <conditionalFormatting sqref="A30:O31 A8:O10 A27:O28 A12:O24">
    <cfRule type="expression" priority="35" dxfId="2" stopIfTrue="1">
      <formula>$P8="Awaiting Payment"</formula>
    </cfRule>
    <cfRule type="expression" priority="38" dxfId="1" stopIfTrue="1">
      <formula>$P8="Deposit"</formula>
    </cfRule>
    <cfRule type="expression" priority="50" dxfId="0" stopIfTrue="1">
      <formula>$P8="Full Payment"</formula>
    </cfRule>
  </conditionalFormatting>
  <conditionalFormatting sqref="T1">
    <cfRule type="cellIs" priority="431" dxfId="62" operator="equal" stopIfTrue="1">
      <formula>"No Payment made to venue"</formula>
    </cfRule>
    <cfRule type="cellIs" priority="432" dxfId="61" operator="equal" stopIfTrue="1">
      <formula>"Paid in Full"</formula>
    </cfRule>
    <cfRule type="cellIs" priority="433" dxfId="60" operator="equal" stopIfTrue="1">
      <formula>"Deposit Paid"</formula>
    </cfRule>
    <cfRule type="cellIs" priority="434" dxfId="62" operator="equal" stopIfTrue="1">
      <formula>"No Payment Made"</formula>
    </cfRule>
    <cfRule type="cellIs" priority="435" dxfId="60" operator="equal" stopIfTrue="1">
      <formula>"Paid in Full"</formula>
    </cfRule>
    <cfRule type="cellIs" priority="436" dxfId="62" operator="equal" stopIfTrue="1">
      <formula>"Deposit Paid"</formula>
    </cfRule>
    <cfRule type="colorScale" priority="437" dxfId="15">
      <colorScale>
        <cfvo type="min" val="0"/>
        <cfvo type="max"/>
        <color rgb="FFFF7128"/>
        <color rgb="FFFFEF9C"/>
      </colorScale>
    </cfRule>
  </conditionalFormatting>
  <conditionalFormatting sqref="P29">
    <cfRule type="cellIs" priority="27" dxfId="60" operator="equal" stopIfTrue="1">
      <formula>"Deposit"</formula>
    </cfRule>
    <cfRule type="cellIs" priority="29" dxfId="61" operator="equal" stopIfTrue="1">
      <formula>"Full Payment"</formula>
    </cfRule>
    <cfRule type="cellIs" priority="30" dxfId="62" operator="equal" stopIfTrue="1">
      <formula>"Awaiting Payment"</formula>
    </cfRule>
  </conditionalFormatting>
  <conditionalFormatting sqref="K29">
    <cfRule type="dataBar" priority="31" dxfId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{2782a4b5-0495-4172-897a-726eff142477}</x14:id>
        </ext>
      </extLst>
    </cfRule>
  </conditionalFormatting>
  <conditionalFormatting sqref="A29:O29">
    <cfRule type="expression" priority="25" dxfId="2" stopIfTrue="1">
      <formula>$P29="Awaiting Payment"</formula>
    </cfRule>
    <cfRule type="expression" priority="26" dxfId="1" stopIfTrue="1">
      <formula>$P29="Deposit"</formula>
    </cfRule>
    <cfRule type="expression" priority="28" dxfId="0" stopIfTrue="1">
      <formula>$P29="Full Payment"</formula>
    </cfRule>
  </conditionalFormatting>
  <conditionalFormatting sqref="K30:K31 K4:K10 K27:K28 K12:K24">
    <cfRule type="dataBar" priority="438" dxfId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{a8bca7ac-cf34-40af-98a5-03c3edcfb3fe}</x14:id>
        </ext>
      </extLst>
    </cfRule>
  </conditionalFormatting>
  <conditionalFormatting sqref="P11">
    <cfRule type="cellIs" priority="20" dxfId="60" operator="equal" stopIfTrue="1">
      <formula>"Deposit"</formula>
    </cfRule>
    <cfRule type="cellIs" priority="22" dxfId="61" operator="equal" stopIfTrue="1">
      <formula>"Full Payment"</formula>
    </cfRule>
    <cfRule type="cellIs" priority="23" dxfId="62" operator="equal" stopIfTrue="1">
      <formula>"Awaiting Payment"</formula>
    </cfRule>
  </conditionalFormatting>
  <conditionalFormatting sqref="A11:O11">
    <cfRule type="expression" priority="18" dxfId="2" stopIfTrue="1">
      <formula>$P11="Awaiting Payment"</formula>
    </cfRule>
    <cfRule type="expression" priority="19" dxfId="1" stopIfTrue="1">
      <formula>$P11="Deposit"</formula>
    </cfRule>
    <cfRule type="expression" priority="21" dxfId="0" stopIfTrue="1">
      <formula>$P11="Full Payment"</formula>
    </cfRule>
  </conditionalFormatting>
  <conditionalFormatting sqref="K11">
    <cfRule type="dataBar" priority="24" dxfId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{efdf9d74-5d89-4b2f-95ce-9ced3ee2930f}</x14:id>
        </ext>
      </extLst>
    </cfRule>
  </conditionalFormatting>
  <conditionalFormatting sqref="R27:R31 R8:R24">
    <cfRule type="cellIs" priority="17" dxfId="63" operator="equal" stopIfTrue="1">
      <formula>"Cancelled"</formula>
    </cfRule>
  </conditionalFormatting>
  <conditionalFormatting sqref="P25">
    <cfRule type="cellIs" priority="12" dxfId="60" operator="equal" stopIfTrue="1">
      <formula>"Deposit"</formula>
    </cfRule>
    <cfRule type="cellIs" priority="14" dxfId="61" operator="equal" stopIfTrue="1">
      <formula>"Full Payment"</formula>
    </cfRule>
    <cfRule type="cellIs" priority="15" dxfId="62" operator="equal" stopIfTrue="1">
      <formula>"Awaiting Payment"</formula>
    </cfRule>
  </conditionalFormatting>
  <conditionalFormatting sqref="A25:O25">
    <cfRule type="expression" priority="10" dxfId="2" stopIfTrue="1">
      <formula>$P25="Awaiting Payment"</formula>
    </cfRule>
    <cfRule type="expression" priority="11" dxfId="1" stopIfTrue="1">
      <formula>$P25="Deposit"</formula>
    </cfRule>
    <cfRule type="expression" priority="13" dxfId="0" stopIfTrue="1">
      <formula>$P25="Full Payment"</formula>
    </cfRule>
  </conditionalFormatting>
  <conditionalFormatting sqref="K25">
    <cfRule type="dataBar" priority="16" dxfId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{4e6c5dfd-c4d3-4ad0-bfd4-71d042e55a05}</x14:id>
        </ext>
      </extLst>
    </cfRule>
  </conditionalFormatting>
  <conditionalFormatting sqref="R25">
    <cfRule type="cellIs" priority="9" dxfId="63" operator="equal" stopIfTrue="1">
      <formula>"Cancelled"</formula>
    </cfRule>
  </conditionalFormatting>
  <conditionalFormatting sqref="P26">
    <cfRule type="cellIs" priority="4" dxfId="60" operator="equal" stopIfTrue="1">
      <formula>"Deposit"</formula>
    </cfRule>
    <cfRule type="cellIs" priority="6" dxfId="61" operator="equal" stopIfTrue="1">
      <formula>"Full Payment"</formula>
    </cfRule>
    <cfRule type="cellIs" priority="7" dxfId="62" operator="equal" stopIfTrue="1">
      <formula>"Awaiting Payment"</formula>
    </cfRule>
  </conditionalFormatting>
  <conditionalFormatting sqref="A26:O26">
    <cfRule type="expression" priority="2" dxfId="2" stopIfTrue="1">
      <formula>$P26="Awaiting Payment"</formula>
    </cfRule>
    <cfRule type="expression" priority="3" dxfId="1" stopIfTrue="1">
      <formula>$P26="Deposit"</formula>
    </cfRule>
    <cfRule type="expression" priority="5" dxfId="0" stopIfTrue="1">
      <formula>$P26="Full Payment"</formula>
    </cfRule>
  </conditionalFormatting>
  <conditionalFormatting sqref="K26">
    <cfRule type="dataBar" priority="8" dxfId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{8123f614-8ba8-4733-b20b-01372dfa9a57}</x14:id>
        </ext>
      </extLst>
    </cfRule>
  </conditionalFormatting>
  <conditionalFormatting sqref="R26">
    <cfRule type="cellIs" priority="1" dxfId="63" operator="equal" stopIfTrue="1">
      <formula>"Cancelled"</formula>
    </cfRule>
  </conditionalFormatting>
  <dataValidations count="4">
    <dataValidation type="list" allowBlank="1" showInputMessage="1" showErrorMessage="1" sqref="A33:U34">
      <formula1>"FULLY BOOKED"</formula1>
    </dataValidation>
    <dataValidation type="list" allowBlank="1" showInputMessage="1" showErrorMessage="1" sqref="T1">
      <formula1>"No Payment Made to Venue, Deposit Paid, Paid in Full"</formula1>
    </dataValidation>
    <dataValidation type="list" showInputMessage="1" showErrorMessage="1" sqref="R8:R31">
      <formula1>", Cancelled, Card, Cash, Cheque, Invoice, Paypal, Bank Transfer, Trans from Event"</formula1>
    </dataValidation>
    <dataValidation type="list" showInputMessage="1" showErrorMessage="1" sqref="R4:R7">
      <formula1>", Card, Cash, Cheque, Invoice, Paypal, Bank Transfer, Trans from Event"</formula1>
    </dataValidation>
  </dataValidations>
  <hyperlinks>
    <hyperlink ref="T2" r:id="rId1" display="Booking Forms"/>
    <hyperlink ref="S8" r:id="rId2" display="denise.livings@yahoo.co.uk"/>
  </hyperlinks>
  <printOptions horizontalCentered="1"/>
  <pageMargins left="0.3937007874015748" right="0" top="0.11811023622047245" bottom="0" header="0" footer="0"/>
  <pageSetup fitToHeight="1" fitToWidth="1" horizontalDpi="600" verticalDpi="600" orientation="landscape" paperSize="9" scale="57" r:id="rId4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82a4b5-0495-4172-897a-726eff1424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K29</xm:sqref>
        </x14:conditionalFormatting>
        <x14:conditionalFormatting xmlns:xm="http://schemas.microsoft.com/office/excel/2006/main">
          <x14:cfRule type="dataBar" id="{a8bca7ac-cf34-40af-98a5-03c3edcfb3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K30:K31 K4:K10 K27:K28 K12:K24</xm:sqref>
        </x14:conditionalFormatting>
        <x14:conditionalFormatting xmlns:xm="http://schemas.microsoft.com/office/excel/2006/main">
          <x14:cfRule type="dataBar" id="{efdf9d74-5d89-4b2f-95ce-9ced3ee293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K11</xm:sqref>
        </x14:conditionalFormatting>
        <x14:conditionalFormatting xmlns:xm="http://schemas.microsoft.com/office/excel/2006/main">
          <x14:cfRule type="dataBar" id="{4e6c5dfd-c4d3-4ad0-bfd4-71d042e55a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K25</xm:sqref>
        </x14:conditionalFormatting>
        <x14:conditionalFormatting xmlns:xm="http://schemas.microsoft.com/office/excel/2006/main">
          <x14:cfRule type="dataBar" id="{8123f614-8ba8-4733-b20b-01372dfa9a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7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0.85546875" style="187" customWidth="1"/>
    <col min="2" max="2" width="43.00390625" style="188" customWidth="1"/>
    <col min="3" max="3" width="2.8515625" style="33" customWidth="1"/>
    <col min="4" max="4" width="43.00390625" style="33" customWidth="1"/>
    <col min="5" max="5" width="18.57421875" style="33" customWidth="1"/>
    <col min="6" max="6" width="18.421875" style="33" customWidth="1"/>
    <col min="7" max="7" width="14.8515625" style="33" customWidth="1"/>
    <col min="8" max="8" width="17.7109375" style="33" customWidth="1"/>
    <col min="9" max="9" width="18.7109375" style="33" customWidth="1"/>
    <col min="10" max="16384" width="9.140625" style="33" customWidth="1"/>
  </cols>
  <sheetData>
    <row r="1" spans="1:6" ht="49.5" customHeight="1">
      <c r="A1" s="191"/>
      <c r="B1" s="262" t="s">
        <v>103</v>
      </c>
      <c r="C1" s="262"/>
      <c r="D1" s="262"/>
      <c r="E1" s="191"/>
      <c r="F1" s="191"/>
    </row>
    <row r="2" spans="1:9" s="35" customFormat="1" ht="32.25" customHeight="1">
      <c r="A2" s="184"/>
      <c r="B2" s="192" t="s">
        <v>43</v>
      </c>
      <c r="C2" s="184"/>
      <c r="D2" s="193" t="s">
        <v>44</v>
      </c>
      <c r="H2" s="185"/>
      <c r="I2" s="184"/>
    </row>
    <row r="3" spans="1:4" s="35" customFormat="1" ht="30" customHeight="1">
      <c r="A3" s="186"/>
      <c r="B3" s="196" t="s">
        <v>90</v>
      </c>
      <c r="C3" s="189"/>
      <c r="D3" s="199" t="s">
        <v>77</v>
      </c>
    </row>
    <row r="4" spans="1:4" s="35" customFormat="1" ht="30" customHeight="1">
      <c r="A4" s="184"/>
      <c r="B4" s="196" t="s">
        <v>116</v>
      </c>
      <c r="C4" s="189"/>
      <c r="D4" s="199" t="s">
        <v>78</v>
      </c>
    </row>
    <row r="5" spans="1:4" s="35" customFormat="1" ht="30" customHeight="1">
      <c r="A5" s="184"/>
      <c r="B5" s="196" t="s">
        <v>91</v>
      </c>
      <c r="C5" s="189"/>
      <c r="D5" s="199" t="s">
        <v>76</v>
      </c>
    </row>
    <row r="6" spans="1:4" s="35" customFormat="1" ht="30" customHeight="1">
      <c r="A6" s="184"/>
      <c r="B6" s="196" t="s">
        <v>92</v>
      </c>
      <c r="C6" s="189"/>
      <c r="D6" s="199" t="s">
        <v>94</v>
      </c>
    </row>
    <row r="7" spans="1:4" s="35" customFormat="1" ht="30" customHeight="1">
      <c r="A7" s="184"/>
      <c r="B7" s="196" t="s">
        <v>93</v>
      </c>
      <c r="C7" s="189"/>
      <c r="D7" s="199" t="s">
        <v>101</v>
      </c>
    </row>
    <row r="8" spans="1:4" s="35" customFormat="1" ht="30" customHeight="1">
      <c r="A8" s="184"/>
      <c r="B8" s="196"/>
      <c r="C8" s="189"/>
      <c r="D8" s="199" t="s">
        <v>102</v>
      </c>
    </row>
    <row r="9" spans="1:4" ht="30" customHeight="1">
      <c r="A9" s="33"/>
      <c r="B9" s="197"/>
      <c r="C9" s="190"/>
      <c r="D9" s="200" t="s">
        <v>83</v>
      </c>
    </row>
    <row r="10" spans="1:4" ht="30" customHeight="1">
      <c r="A10" s="33"/>
      <c r="B10" s="197"/>
      <c r="C10" s="190"/>
      <c r="D10" s="200" t="s">
        <v>84</v>
      </c>
    </row>
    <row r="11" spans="1:4" ht="30" customHeight="1">
      <c r="A11" s="33"/>
      <c r="B11" s="197"/>
      <c r="C11" s="190"/>
      <c r="D11" s="200"/>
    </row>
    <row r="12" spans="1:4" ht="30" customHeight="1">
      <c r="A12" s="33"/>
      <c r="B12" s="197"/>
      <c r="C12" s="190"/>
      <c r="D12" s="200"/>
    </row>
    <row r="13" spans="2:4" ht="15" customHeight="1">
      <c r="B13" s="198"/>
      <c r="D13" s="201"/>
    </row>
    <row r="14" ht="30" customHeight="1"/>
    <row r="15" spans="2:4" ht="27.75" customHeight="1">
      <c r="B15" s="194" t="s">
        <v>45</v>
      </c>
      <c r="D15" s="195" t="s">
        <v>46</v>
      </c>
    </row>
    <row r="16" spans="2:4" ht="30" customHeight="1">
      <c r="B16" s="202"/>
      <c r="D16" s="204"/>
    </row>
    <row r="17" spans="2:4" ht="30" customHeight="1">
      <c r="B17" s="202"/>
      <c r="D17" s="204"/>
    </row>
    <row r="18" spans="2:4" ht="30" customHeight="1">
      <c r="B18" s="202"/>
      <c r="D18" s="204"/>
    </row>
    <row r="19" spans="2:4" ht="30" customHeight="1">
      <c r="B19" s="202"/>
      <c r="D19" s="204"/>
    </row>
    <row r="20" spans="2:4" ht="30" customHeight="1">
      <c r="B20" s="202"/>
      <c r="D20" s="204"/>
    </row>
    <row r="21" spans="2:4" ht="30" customHeight="1">
      <c r="B21" s="202"/>
      <c r="D21" s="204"/>
    </row>
    <row r="22" spans="2:6" ht="30" customHeight="1">
      <c r="B22" s="202"/>
      <c r="D22" s="204"/>
      <c r="E22" s="186"/>
      <c r="F22" s="186"/>
    </row>
    <row r="23" spans="2:6" ht="30" customHeight="1">
      <c r="B23" s="202"/>
      <c r="D23" s="204"/>
      <c r="E23" s="184"/>
      <c r="F23" s="184"/>
    </row>
    <row r="24" spans="2:6" ht="30" customHeight="1">
      <c r="B24" s="202"/>
      <c r="D24" s="204"/>
      <c r="E24" s="184"/>
      <c r="F24" s="184"/>
    </row>
    <row r="25" spans="2:6" ht="30" customHeight="1">
      <c r="B25" s="202"/>
      <c r="D25" s="204"/>
      <c r="E25" s="184"/>
      <c r="F25" s="184"/>
    </row>
    <row r="26" spans="2:6" ht="14.25">
      <c r="B26" s="203"/>
      <c r="D26" s="205"/>
      <c r="E26" s="184"/>
      <c r="F26" s="184"/>
    </row>
    <row r="27" spans="5:6" ht="14.25">
      <c r="E27" s="184"/>
      <c r="F27" s="184"/>
    </row>
  </sheetData>
  <sheetProtection/>
  <mergeCells count="1">
    <mergeCell ref="B1:D1"/>
  </mergeCells>
  <printOptions horizontalCentered="1"/>
  <pageMargins left="0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K50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8.28125" style="119" bestFit="1" customWidth="1"/>
    <col min="2" max="2" width="22.421875" style="10" customWidth="1"/>
    <col min="3" max="3" width="18.7109375" style="10" customWidth="1"/>
    <col min="4" max="4" width="24.00390625" style="10" customWidth="1"/>
    <col min="5" max="5" width="13.28125" style="10" bestFit="1" customWidth="1"/>
    <col min="6" max="16384" width="9.140625" style="10" customWidth="1"/>
  </cols>
  <sheetData>
    <row r="1" spans="2:11" ht="14.25"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2:11" ht="14.25"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2:11" ht="32.2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0.5" customHeight="1"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8">
      <c r="A5" s="263" t="s">
        <v>88</v>
      </c>
      <c r="B5" s="263"/>
      <c r="C5" s="263"/>
      <c r="D5" s="263"/>
      <c r="E5" s="263"/>
      <c r="F5" s="121"/>
      <c r="G5" s="121"/>
      <c r="H5" s="121"/>
      <c r="I5" s="121"/>
      <c r="J5" s="121"/>
      <c r="K5" s="121"/>
    </row>
    <row r="6" spans="1:11" ht="15">
      <c r="A6" s="264" t="s">
        <v>118</v>
      </c>
      <c r="B6" s="264"/>
      <c r="C6" s="264"/>
      <c r="D6" s="264"/>
      <c r="E6" s="264"/>
      <c r="F6" s="123"/>
      <c r="G6" s="123"/>
      <c r="H6" s="123"/>
      <c r="I6" s="123"/>
      <c r="J6" s="123"/>
      <c r="K6" s="123"/>
    </row>
    <row r="7" spans="1:11" ht="9" customHeight="1">
      <c r="A7" s="122"/>
      <c r="B7" s="122"/>
      <c r="C7" s="122"/>
      <c r="D7" s="122"/>
      <c r="E7" s="122"/>
      <c r="F7" s="122"/>
      <c r="G7" s="123"/>
      <c r="H7" s="123"/>
      <c r="I7" s="123"/>
      <c r="J7" s="123"/>
      <c r="K7" s="123"/>
    </row>
    <row r="8" spans="1:5" ht="15">
      <c r="A8" s="168" t="s">
        <v>60</v>
      </c>
      <c r="B8" s="169" t="s">
        <v>16</v>
      </c>
      <c r="C8" s="169" t="s">
        <v>61</v>
      </c>
      <c r="D8" s="170" t="s">
        <v>62</v>
      </c>
      <c r="E8" s="170" t="s">
        <v>63</v>
      </c>
    </row>
    <row r="9" spans="1:5" ht="18.75" customHeight="1">
      <c r="A9" s="165" t="s">
        <v>64</v>
      </c>
      <c r="B9" s="171" t="s">
        <v>34</v>
      </c>
      <c r="C9" s="166"/>
      <c r="D9" s="166"/>
      <c r="E9" s="166"/>
    </row>
    <row r="10" spans="1:5" ht="18.75" customHeight="1">
      <c r="A10" s="165" t="s">
        <v>64</v>
      </c>
      <c r="B10" s="171" t="s">
        <v>35</v>
      </c>
      <c r="C10" s="166"/>
      <c r="D10" s="166"/>
      <c r="E10" s="166"/>
    </row>
    <row r="11" spans="1:5" ht="18.75" customHeight="1">
      <c r="A11" s="165" t="s">
        <v>64</v>
      </c>
      <c r="B11" s="171" t="s">
        <v>85</v>
      </c>
      <c r="C11" s="166"/>
      <c r="D11" s="166"/>
      <c r="E11" s="166"/>
    </row>
    <row r="12" spans="1:5" ht="18.75" customHeight="1">
      <c r="A12" s="165" t="s">
        <v>64</v>
      </c>
      <c r="B12" s="171" t="s">
        <v>99</v>
      </c>
      <c r="C12" s="166"/>
      <c r="D12" s="166"/>
      <c r="E12" s="166"/>
    </row>
    <row r="13" spans="1:5" ht="18.75" customHeight="1">
      <c r="A13" s="165"/>
      <c r="B13" s="171"/>
      <c r="C13" s="166"/>
      <c r="D13" s="166"/>
      <c r="E13" s="166"/>
    </row>
    <row r="14" spans="1:5" ht="18.75" customHeight="1">
      <c r="A14" s="165"/>
      <c r="B14" s="167"/>
      <c r="C14" s="166"/>
      <c r="D14" s="166"/>
      <c r="E14" s="166"/>
    </row>
    <row r="15" spans="1:5" ht="18.75" customHeight="1">
      <c r="A15" s="165">
        <v>1</v>
      </c>
      <c r="B15" s="167" t="s">
        <v>90</v>
      </c>
      <c r="C15" s="166"/>
      <c r="D15" s="166"/>
      <c r="E15" s="166"/>
    </row>
    <row r="16" spans="1:5" ht="18.75" customHeight="1">
      <c r="A16" s="165">
        <v>1</v>
      </c>
      <c r="B16" s="167" t="s">
        <v>116</v>
      </c>
      <c r="C16" s="166"/>
      <c r="D16" s="166"/>
      <c r="E16" s="166"/>
    </row>
    <row r="17" spans="1:5" ht="18.75" customHeight="1">
      <c r="A17" s="165">
        <v>1</v>
      </c>
      <c r="B17" s="167" t="s">
        <v>91</v>
      </c>
      <c r="C17" s="166"/>
      <c r="D17" s="166"/>
      <c r="E17" s="166"/>
    </row>
    <row r="18" spans="1:5" ht="18.75" customHeight="1">
      <c r="A18" s="165">
        <v>1</v>
      </c>
      <c r="B18" s="167" t="s">
        <v>92</v>
      </c>
      <c r="C18" s="166"/>
      <c r="D18" s="166"/>
      <c r="E18" s="166"/>
    </row>
    <row r="19" spans="1:5" ht="18.75" customHeight="1">
      <c r="A19" s="165">
        <v>1</v>
      </c>
      <c r="B19" s="167" t="s">
        <v>93</v>
      </c>
      <c r="C19" s="166"/>
      <c r="D19" s="166"/>
      <c r="E19" s="166"/>
    </row>
    <row r="20" spans="1:5" ht="18.75" customHeight="1">
      <c r="A20" s="165">
        <v>2</v>
      </c>
      <c r="B20" s="167" t="s">
        <v>94</v>
      </c>
      <c r="C20" s="166"/>
      <c r="D20" s="166"/>
      <c r="E20" s="166"/>
    </row>
    <row r="21" spans="1:5" ht="18.75" customHeight="1">
      <c r="A21" s="165">
        <v>2</v>
      </c>
      <c r="B21" s="167" t="s">
        <v>101</v>
      </c>
      <c r="C21" s="166"/>
      <c r="D21" s="166"/>
      <c r="E21" s="166"/>
    </row>
    <row r="22" spans="1:5" ht="18.75" customHeight="1">
      <c r="A22" s="165">
        <v>2</v>
      </c>
      <c r="B22" s="167" t="s">
        <v>102</v>
      </c>
      <c r="C22" s="166"/>
      <c r="D22" s="166"/>
      <c r="E22" s="166"/>
    </row>
    <row r="23" spans="1:5" ht="18.75" customHeight="1">
      <c r="A23" s="165">
        <v>2</v>
      </c>
      <c r="B23" s="167" t="s">
        <v>83</v>
      </c>
      <c r="C23" s="166"/>
      <c r="D23" s="166"/>
      <c r="E23" s="166"/>
    </row>
    <row r="24" spans="1:5" ht="18.75" customHeight="1">
      <c r="A24" s="165">
        <v>2</v>
      </c>
      <c r="B24" s="167" t="s">
        <v>84</v>
      </c>
      <c r="C24" s="166"/>
      <c r="D24" s="166"/>
      <c r="E24" s="166"/>
    </row>
    <row r="25" spans="1:5" ht="18.75" customHeight="1">
      <c r="A25" s="165">
        <v>2</v>
      </c>
      <c r="B25" s="167" t="s">
        <v>77</v>
      </c>
      <c r="C25" s="166"/>
      <c r="D25" s="166"/>
      <c r="E25" s="166"/>
    </row>
    <row r="26" spans="1:5" ht="18.75" customHeight="1">
      <c r="A26" s="165">
        <v>2</v>
      </c>
      <c r="B26" s="167" t="s">
        <v>78</v>
      </c>
      <c r="C26" s="166"/>
      <c r="D26" s="166"/>
      <c r="E26" s="166"/>
    </row>
    <row r="27" spans="1:5" ht="18.75" customHeight="1">
      <c r="A27" s="165">
        <v>2</v>
      </c>
      <c r="B27" s="167" t="s">
        <v>76</v>
      </c>
      <c r="C27" s="166"/>
      <c r="D27" s="166"/>
      <c r="E27" s="166"/>
    </row>
    <row r="28" spans="1:5" ht="18.75" customHeight="1">
      <c r="A28" s="165"/>
      <c r="B28" s="167"/>
      <c r="C28" s="166"/>
      <c r="D28" s="166"/>
      <c r="E28" s="166"/>
    </row>
    <row r="29" spans="1:5" ht="18.75" customHeight="1">
      <c r="A29" s="165"/>
      <c r="B29" s="167"/>
      <c r="C29" s="166"/>
      <c r="D29" s="166"/>
      <c r="E29" s="166"/>
    </row>
    <row r="30" spans="1:5" ht="18.75" customHeight="1">
      <c r="A30" s="165"/>
      <c r="B30" s="167"/>
      <c r="C30" s="166"/>
      <c r="D30" s="166"/>
      <c r="E30" s="166"/>
    </row>
    <row r="31" spans="1:5" ht="18.75" customHeight="1">
      <c r="A31" s="165"/>
      <c r="B31" s="167"/>
      <c r="C31" s="166"/>
      <c r="D31" s="166"/>
      <c r="E31" s="166"/>
    </row>
    <row r="32" spans="1:5" ht="18.75" customHeight="1">
      <c r="A32" s="165"/>
      <c r="B32" s="167"/>
      <c r="C32" s="166"/>
      <c r="D32" s="166"/>
      <c r="E32" s="166"/>
    </row>
    <row r="33" spans="1:5" ht="18.75" customHeight="1">
      <c r="A33" s="165"/>
      <c r="B33" s="167"/>
      <c r="C33" s="166"/>
      <c r="D33" s="166"/>
      <c r="E33" s="166"/>
    </row>
    <row r="34" spans="1:5" ht="18.75" customHeight="1">
      <c r="A34" s="165"/>
      <c r="B34" s="167"/>
      <c r="C34" s="166"/>
      <c r="D34" s="166"/>
      <c r="E34" s="166"/>
    </row>
    <row r="35" spans="1:5" ht="18.75" customHeight="1">
      <c r="A35" s="165"/>
      <c r="B35" s="167"/>
      <c r="C35" s="166"/>
      <c r="D35" s="166"/>
      <c r="E35" s="166"/>
    </row>
    <row r="36" spans="1:5" ht="18.75" customHeight="1">
      <c r="A36" s="165"/>
      <c r="B36" s="167"/>
      <c r="C36" s="166"/>
      <c r="D36" s="166"/>
      <c r="E36" s="166"/>
    </row>
    <row r="37" spans="1:5" ht="18.75" customHeight="1">
      <c r="A37" s="165"/>
      <c r="B37" s="167"/>
      <c r="C37" s="166"/>
      <c r="D37" s="166"/>
      <c r="E37" s="166"/>
    </row>
    <row r="38" spans="1:5" ht="15.75" customHeight="1">
      <c r="A38" s="124"/>
      <c r="B38" s="125"/>
      <c r="C38" s="125"/>
      <c r="D38" s="125"/>
      <c r="E38" s="125"/>
    </row>
    <row r="39" spans="1:5" ht="15.75" customHeight="1">
      <c r="A39" s="124"/>
      <c r="B39" s="125"/>
      <c r="C39" s="125"/>
      <c r="D39" s="125"/>
      <c r="E39" s="125"/>
    </row>
    <row r="40" spans="1:5" ht="15.75" customHeight="1">
      <c r="A40" s="265" t="s">
        <v>65</v>
      </c>
      <c r="B40" s="265"/>
      <c r="C40" s="265"/>
      <c r="D40" s="265"/>
      <c r="E40" s="265"/>
    </row>
    <row r="41" spans="1:5" ht="15.75" customHeight="1">
      <c r="A41" s="124"/>
      <c r="B41" s="125"/>
      <c r="C41" s="125"/>
      <c r="D41" s="125"/>
      <c r="E41" s="125"/>
    </row>
    <row r="42" spans="1:5" ht="15.75" customHeight="1">
      <c r="A42" s="124"/>
      <c r="B42" s="125"/>
      <c r="C42" s="125"/>
      <c r="D42" s="125"/>
      <c r="E42" s="125"/>
    </row>
    <row r="43" spans="1:5" ht="15.75" customHeight="1">
      <c r="A43" s="124"/>
      <c r="B43" s="125"/>
      <c r="C43" s="125"/>
      <c r="D43" s="125"/>
      <c r="E43" s="125"/>
    </row>
    <row r="44" ht="15.75" customHeight="1"/>
    <row r="45" spans="1:5" ht="15.75" customHeight="1">
      <c r="A45" s="124"/>
      <c r="B45" s="125"/>
      <c r="C45" s="125"/>
      <c r="D45" s="125"/>
      <c r="E45" s="125"/>
    </row>
    <row r="46" spans="1:5" ht="15.75" customHeight="1">
      <c r="A46" s="124"/>
      <c r="B46" s="125"/>
      <c r="C46" s="125"/>
      <c r="D46" s="125"/>
      <c r="E46" s="125"/>
    </row>
    <row r="47" spans="1:5" ht="15.75" customHeight="1">
      <c r="A47" s="124"/>
      <c r="B47" s="125"/>
      <c r="C47" s="125"/>
      <c r="D47" s="125"/>
      <c r="E47" s="125"/>
    </row>
    <row r="48" spans="1:5" ht="15.75" customHeight="1">
      <c r="A48" s="124"/>
      <c r="B48" s="125"/>
      <c r="C48" s="125"/>
      <c r="D48" s="125"/>
      <c r="E48" s="125"/>
    </row>
    <row r="49" spans="1:5" ht="15.75" customHeight="1">
      <c r="A49" s="124"/>
      <c r="B49" s="125"/>
      <c r="C49" s="125"/>
      <c r="D49" s="125"/>
      <c r="E49" s="125"/>
    </row>
    <row r="50" spans="1:5" ht="15.75" customHeight="1">
      <c r="A50" s="124"/>
      <c r="B50" s="125"/>
      <c r="C50" s="125"/>
      <c r="D50" s="125"/>
      <c r="E50" s="125"/>
    </row>
    <row r="51" ht="15.75" customHeight="1"/>
    <row r="52" ht="15.75" customHeight="1"/>
    <row r="53" ht="15.75" customHeight="1"/>
    <row r="54" ht="15.75" customHeight="1"/>
  </sheetData>
  <sheetProtection/>
  <mergeCells count="3">
    <mergeCell ref="A5:E5"/>
    <mergeCell ref="A6:E6"/>
    <mergeCell ref="A40:E40"/>
  </mergeCells>
  <conditionalFormatting sqref="B36:B37 B14:B16 B18:B30 B33:B34">
    <cfRule type="expression" priority="13" dxfId="2" stopIfTrue="1">
      <formula>$P14="Awaiting Payment"</formula>
    </cfRule>
    <cfRule type="expression" priority="14" dxfId="1" stopIfTrue="1">
      <formula>$P14="Deposit"</formula>
    </cfRule>
    <cfRule type="expression" priority="15" dxfId="0" stopIfTrue="1">
      <formula>$P14="Full Payment"</formula>
    </cfRule>
  </conditionalFormatting>
  <conditionalFormatting sqref="B35">
    <cfRule type="expression" priority="10" dxfId="2" stopIfTrue="1">
      <formula>$P35="Awaiting Payment"</formula>
    </cfRule>
    <cfRule type="expression" priority="11" dxfId="1" stopIfTrue="1">
      <formula>$P35="Deposit"</formula>
    </cfRule>
    <cfRule type="expression" priority="12" dxfId="0" stopIfTrue="1">
      <formula>$P35="Full Payment"</formula>
    </cfRule>
  </conditionalFormatting>
  <conditionalFormatting sqref="B17">
    <cfRule type="expression" priority="7" dxfId="2" stopIfTrue="1">
      <formula>$P17="Awaiting Payment"</formula>
    </cfRule>
    <cfRule type="expression" priority="8" dxfId="1" stopIfTrue="1">
      <formula>$P17="Deposit"</formula>
    </cfRule>
    <cfRule type="expression" priority="9" dxfId="0" stopIfTrue="1">
      <formula>$P17="Full Payment"</formula>
    </cfRule>
  </conditionalFormatting>
  <conditionalFormatting sqref="B31">
    <cfRule type="expression" priority="4" dxfId="2" stopIfTrue="1">
      <formula>$P31="Awaiting Payment"</formula>
    </cfRule>
    <cfRule type="expression" priority="5" dxfId="1" stopIfTrue="1">
      <formula>$P31="Deposit"</formula>
    </cfRule>
    <cfRule type="expression" priority="6" dxfId="0" stopIfTrue="1">
      <formula>$P31="Full Payment"</formula>
    </cfRule>
  </conditionalFormatting>
  <conditionalFormatting sqref="B32">
    <cfRule type="expression" priority="1" dxfId="2" stopIfTrue="1">
      <formula>$P32="Awaiting Payment"</formula>
    </cfRule>
    <cfRule type="expression" priority="2" dxfId="1" stopIfTrue="1">
      <formula>$P32="Deposit"</formula>
    </cfRule>
    <cfRule type="expression" priority="3" dxfId="0" stopIfTrue="1">
      <formula>$P32="Full Payment"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25"/>
  <sheetViews>
    <sheetView zoomScale="95" zoomScaleNormal="95" zoomScalePageLayoutView="0" workbookViewId="0" topLeftCell="A1">
      <selection activeCell="L15" sqref="L15"/>
    </sheetView>
  </sheetViews>
  <sheetFormatPr defaultColWidth="9.140625" defaultRowHeight="15"/>
  <cols>
    <col min="1" max="1" width="23.28125" style="0" customWidth="1"/>
    <col min="2" max="2" width="1.57421875" style="0" customWidth="1"/>
    <col min="3" max="3" width="18.57421875" style="0" customWidth="1"/>
    <col min="4" max="4" width="5.00390625" style="0" bestFit="1" customWidth="1"/>
    <col min="5" max="5" width="18.57421875" style="0" customWidth="1"/>
    <col min="6" max="6" width="5.00390625" style="0" bestFit="1" customWidth="1"/>
    <col min="7" max="7" width="18.7109375" style="0" customWidth="1"/>
    <col min="8" max="8" width="5.00390625" style="0" bestFit="1" customWidth="1"/>
    <col min="9" max="9" width="19.8515625" style="0" customWidth="1"/>
  </cols>
  <sheetData>
    <row r="1" spans="1:9" s="4" customFormat="1" ht="15" customHeight="1">
      <c r="A1" s="272" t="s">
        <v>104</v>
      </c>
      <c r="B1" s="272"/>
      <c r="C1" s="272"/>
      <c r="D1" s="272"/>
      <c r="E1" s="272"/>
      <c r="F1" s="272"/>
      <c r="G1" s="272"/>
      <c r="H1" s="272"/>
      <c r="I1" s="272"/>
    </row>
    <row r="2" spans="1:9" s="4" customFormat="1" ht="12.75" customHeight="1">
      <c r="A2" s="272"/>
      <c r="B2" s="272"/>
      <c r="C2" s="272"/>
      <c r="D2" s="272"/>
      <c r="E2" s="272"/>
      <c r="F2" s="272"/>
      <c r="G2" s="272"/>
      <c r="H2" s="272"/>
      <c r="I2" s="272"/>
    </row>
    <row r="3" spans="1:9" s="4" customFormat="1" ht="12.75" customHeight="1">
      <c r="A3" s="272"/>
      <c r="B3" s="272"/>
      <c r="C3" s="272"/>
      <c r="D3" s="272"/>
      <c r="E3" s="272"/>
      <c r="F3" s="272"/>
      <c r="G3" s="272"/>
      <c r="H3" s="272"/>
      <c r="I3" s="272"/>
    </row>
    <row r="4" spans="1:9" s="4" customFormat="1" ht="12.75">
      <c r="A4" s="80"/>
      <c r="B4" s="80"/>
      <c r="C4" s="275" t="s">
        <v>105</v>
      </c>
      <c r="D4" s="80"/>
      <c r="E4" s="275" t="s">
        <v>105</v>
      </c>
      <c r="F4" s="80"/>
      <c r="G4" s="275" t="s">
        <v>105</v>
      </c>
      <c r="H4" s="80"/>
      <c r="I4" s="275" t="s">
        <v>108</v>
      </c>
    </row>
    <row r="5" spans="1:9" s="4" customFormat="1" ht="9.75" customHeight="1">
      <c r="A5" s="161"/>
      <c r="B5" s="161"/>
      <c r="C5" s="275"/>
      <c r="E5" s="275"/>
      <c r="G5" s="275"/>
      <c r="I5" s="275"/>
    </row>
    <row r="6" s="4" customFormat="1" ht="15" customHeight="1" hidden="1"/>
    <row r="7" spans="1:9" s="4" customFormat="1" ht="39.75" customHeight="1">
      <c r="A7" s="273"/>
      <c r="B7" s="274"/>
      <c r="C7" s="111" t="s">
        <v>106</v>
      </c>
      <c r="D7" s="112" t="s">
        <v>47</v>
      </c>
      <c r="E7" s="111" t="s">
        <v>107</v>
      </c>
      <c r="F7" s="112" t="s">
        <v>47</v>
      </c>
      <c r="G7" s="111" t="s">
        <v>113</v>
      </c>
      <c r="H7" s="112" t="s">
        <v>47</v>
      </c>
      <c r="I7" s="111" t="s">
        <v>114</v>
      </c>
    </row>
    <row r="8" spans="1:9" s="4" customFormat="1" ht="12.75">
      <c r="A8" s="273"/>
      <c r="B8" s="274"/>
      <c r="C8" s="206" t="s">
        <v>110</v>
      </c>
      <c r="D8" s="113"/>
      <c r="E8" s="206" t="s">
        <v>111</v>
      </c>
      <c r="F8" s="113"/>
      <c r="G8" s="206" t="s">
        <v>109</v>
      </c>
      <c r="H8" s="113"/>
      <c r="I8" s="207" t="s">
        <v>112</v>
      </c>
    </row>
    <row r="9" spans="1:9" s="4" customFormat="1" ht="21" customHeight="1">
      <c r="A9" s="276" t="s">
        <v>48</v>
      </c>
      <c r="B9" s="277"/>
      <c r="C9" s="268" t="s">
        <v>95</v>
      </c>
      <c r="D9" s="270" t="s">
        <v>49</v>
      </c>
      <c r="E9" s="268"/>
      <c r="F9" s="270" t="s">
        <v>49</v>
      </c>
      <c r="G9" s="268" t="s">
        <v>96</v>
      </c>
      <c r="H9" s="270" t="s">
        <v>49</v>
      </c>
      <c r="I9" s="268"/>
    </row>
    <row r="10" spans="1:9" s="4" customFormat="1" ht="21" customHeight="1">
      <c r="A10" s="266" t="s">
        <v>80</v>
      </c>
      <c r="B10" s="267"/>
      <c r="C10" s="269"/>
      <c r="D10" s="271"/>
      <c r="E10" s="269"/>
      <c r="F10" s="271"/>
      <c r="G10" s="269"/>
      <c r="H10" s="271"/>
      <c r="I10" s="269"/>
    </row>
    <row r="11" spans="1:9" s="4" customFormat="1" ht="7.5" customHeight="1">
      <c r="A11" s="152"/>
      <c r="B11" s="153"/>
      <c r="C11" s="175"/>
      <c r="D11" s="175"/>
      <c r="E11" s="175"/>
      <c r="F11" s="175"/>
      <c r="G11" s="175"/>
      <c r="H11" s="175"/>
      <c r="I11" s="176"/>
    </row>
    <row r="12" spans="1:9" s="4" customFormat="1" ht="21" customHeight="1">
      <c r="A12" s="276" t="s">
        <v>50</v>
      </c>
      <c r="B12" s="277"/>
      <c r="C12" s="268" t="s">
        <v>96</v>
      </c>
      <c r="D12" s="270" t="s">
        <v>49</v>
      </c>
      <c r="E12" s="268"/>
      <c r="F12" s="270" t="s">
        <v>49</v>
      </c>
      <c r="G12" s="268" t="s">
        <v>95</v>
      </c>
      <c r="H12" s="270" t="s">
        <v>49</v>
      </c>
      <c r="I12" s="268"/>
    </row>
    <row r="13" spans="1:9" s="4" customFormat="1" ht="21" customHeight="1">
      <c r="A13" s="266" t="s">
        <v>79</v>
      </c>
      <c r="B13" s="267"/>
      <c r="C13" s="269"/>
      <c r="D13" s="271"/>
      <c r="E13" s="269"/>
      <c r="F13" s="271"/>
      <c r="G13" s="269"/>
      <c r="H13" s="271"/>
      <c r="I13" s="269"/>
    </row>
    <row r="14" spans="1:9" s="4" customFormat="1" ht="7.5" customHeight="1">
      <c r="A14" s="154"/>
      <c r="B14" s="155"/>
      <c r="C14" s="177"/>
      <c r="D14" s="177"/>
      <c r="E14" s="177"/>
      <c r="F14" s="177"/>
      <c r="G14" s="177"/>
      <c r="H14" s="177"/>
      <c r="I14" s="176"/>
    </row>
    <row r="15" spans="1:9" s="4" customFormat="1" ht="21" customHeight="1">
      <c r="A15" s="276" t="s">
        <v>81</v>
      </c>
      <c r="B15" s="277"/>
      <c r="C15" s="268"/>
      <c r="D15" s="270" t="s">
        <v>49</v>
      </c>
      <c r="E15" s="268" t="s">
        <v>97</v>
      </c>
      <c r="F15" s="270" t="s">
        <v>49</v>
      </c>
      <c r="G15" s="268"/>
      <c r="H15" s="270" t="s">
        <v>49</v>
      </c>
      <c r="I15" s="268" t="s">
        <v>98</v>
      </c>
    </row>
    <row r="16" spans="1:9" s="4" customFormat="1" ht="21" customHeight="1">
      <c r="A16" s="266" t="s">
        <v>86</v>
      </c>
      <c r="B16" s="267"/>
      <c r="C16" s="269"/>
      <c r="D16" s="271"/>
      <c r="E16" s="269"/>
      <c r="F16" s="271"/>
      <c r="G16" s="269"/>
      <c r="H16" s="271"/>
      <c r="I16" s="269"/>
    </row>
    <row r="17" spans="1:9" s="4" customFormat="1" ht="7.5" customHeight="1">
      <c r="A17" s="282"/>
      <c r="B17" s="283"/>
      <c r="C17" s="178"/>
      <c r="D17" s="178"/>
      <c r="E17" s="179"/>
      <c r="F17" s="178"/>
      <c r="G17" s="179"/>
      <c r="H17" s="178"/>
      <c r="I17" s="179"/>
    </row>
    <row r="18" spans="1:9" s="4" customFormat="1" ht="21" customHeight="1">
      <c r="A18" s="276" t="s">
        <v>51</v>
      </c>
      <c r="B18" s="277"/>
      <c r="C18" s="268"/>
      <c r="D18" s="270" t="s">
        <v>49</v>
      </c>
      <c r="E18" s="268" t="s">
        <v>98</v>
      </c>
      <c r="F18" s="270" t="s">
        <v>49</v>
      </c>
      <c r="G18" s="268"/>
      <c r="H18" s="270" t="s">
        <v>49</v>
      </c>
      <c r="I18" s="268" t="s">
        <v>97</v>
      </c>
    </row>
    <row r="19" spans="1:9" s="4" customFormat="1" ht="21" customHeight="1">
      <c r="A19" s="266" t="s">
        <v>87</v>
      </c>
      <c r="B19" s="267"/>
      <c r="C19" s="269"/>
      <c r="D19" s="271"/>
      <c r="E19" s="269"/>
      <c r="F19" s="271"/>
      <c r="G19" s="269"/>
      <c r="H19" s="271"/>
      <c r="I19" s="269"/>
    </row>
    <row r="20" spans="1:9" s="4" customFormat="1" ht="7.5" customHeight="1">
      <c r="A20" s="280"/>
      <c r="B20" s="281"/>
      <c r="C20" s="113"/>
      <c r="D20" s="113"/>
      <c r="E20" s="115"/>
      <c r="F20" s="113"/>
      <c r="G20" s="115"/>
      <c r="H20" s="113"/>
      <c r="I20" s="115"/>
    </row>
    <row r="21" spans="1:9" s="4" customFormat="1" ht="12.75">
      <c r="A21" s="280"/>
      <c r="B21" s="281"/>
      <c r="C21" s="151"/>
      <c r="D21" s="116"/>
      <c r="E21" s="150"/>
      <c r="F21" s="114"/>
      <c r="G21" s="94"/>
      <c r="H21" s="114"/>
      <c r="I21" s="94"/>
    </row>
    <row r="22" s="4" customFormat="1" ht="12.75"/>
    <row r="23" spans="1:3" s="4" customFormat="1" ht="12.75">
      <c r="A23" s="4" t="s">
        <v>52</v>
      </c>
      <c r="B23" s="278" t="s">
        <v>89</v>
      </c>
      <c r="C23" s="279"/>
    </row>
    <row r="24" spans="1:3" s="4" customFormat="1" ht="12.75">
      <c r="A24" s="4" t="s">
        <v>53</v>
      </c>
      <c r="B24" s="279" t="s">
        <v>54</v>
      </c>
      <c r="C24" s="279"/>
    </row>
    <row r="25" spans="1:2" s="4" customFormat="1" ht="12.75">
      <c r="A25" s="4" t="s">
        <v>55</v>
      </c>
      <c r="B25" s="4" t="s">
        <v>56</v>
      </c>
    </row>
    <row r="26" s="4" customFormat="1" ht="12.75"/>
  </sheetData>
  <sheetProtection/>
  <mergeCells count="48">
    <mergeCell ref="A20:B20"/>
    <mergeCell ref="A21:B21"/>
    <mergeCell ref="G4:G5"/>
    <mergeCell ref="A17:B17"/>
    <mergeCell ref="F15:F16"/>
    <mergeCell ref="F18:F19"/>
    <mergeCell ref="D18:D19"/>
    <mergeCell ref="E18:E19"/>
    <mergeCell ref="A16:B16"/>
    <mergeCell ref="C12:C13"/>
    <mergeCell ref="D12:D13"/>
    <mergeCell ref="E12:E13"/>
    <mergeCell ref="I9:I10"/>
    <mergeCell ref="I12:I13"/>
    <mergeCell ref="C9:C10"/>
    <mergeCell ref="G9:G10"/>
    <mergeCell ref="H9:H10"/>
    <mergeCell ref="D9:D10"/>
    <mergeCell ref="B23:C23"/>
    <mergeCell ref="B24:C24"/>
    <mergeCell ref="E15:E16"/>
    <mergeCell ref="C15:C16"/>
    <mergeCell ref="D15:D16"/>
    <mergeCell ref="G18:G19"/>
    <mergeCell ref="A19:B19"/>
    <mergeCell ref="G15:G16"/>
    <mergeCell ref="A18:B18"/>
    <mergeCell ref="C18:C19"/>
    <mergeCell ref="A13:B13"/>
    <mergeCell ref="A12:B12"/>
    <mergeCell ref="H15:H16"/>
    <mergeCell ref="I15:I16"/>
    <mergeCell ref="H18:H19"/>
    <mergeCell ref="I18:I19"/>
    <mergeCell ref="G12:G13"/>
    <mergeCell ref="H12:H13"/>
    <mergeCell ref="A15:B15"/>
    <mergeCell ref="F12:F13"/>
    <mergeCell ref="A10:B10"/>
    <mergeCell ref="E9:E10"/>
    <mergeCell ref="F9:F10"/>
    <mergeCell ref="A1:I3"/>
    <mergeCell ref="A7:B7"/>
    <mergeCell ref="A8:B8"/>
    <mergeCell ref="C4:C5"/>
    <mergeCell ref="E4:E5"/>
    <mergeCell ref="A9:B9"/>
    <mergeCell ref="I4:I5"/>
  </mergeCells>
  <printOptions horizontalCentered="1"/>
  <pageMargins left="0.15748031496062992" right="0" top="0.5511811023622047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15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17.421875" style="0" bestFit="1" customWidth="1"/>
  </cols>
  <sheetData>
    <row r="1" spans="1:2" ht="15">
      <c r="A1" t="s">
        <v>20</v>
      </c>
      <c r="B1" t="s">
        <v>57</v>
      </c>
    </row>
    <row r="2" spans="1:2" ht="15">
      <c r="A2" s="117">
        <v>0</v>
      </c>
      <c r="B2" t="s">
        <v>58</v>
      </c>
    </row>
    <row r="3" spans="1:2" ht="15">
      <c r="A3" s="117">
        <v>10</v>
      </c>
      <c r="B3" s="110" t="s">
        <v>26</v>
      </c>
    </row>
    <row r="4" spans="1:2" ht="15">
      <c r="A4" s="117">
        <v>15</v>
      </c>
      <c r="B4" s="110" t="s">
        <v>26</v>
      </c>
    </row>
    <row r="5" spans="1:2" ht="15">
      <c r="A5" s="117">
        <v>20</v>
      </c>
      <c r="B5" s="110" t="s">
        <v>26</v>
      </c>
    </row>
    <row r="6" spans="1:2" ht="15">
      <c r="A6" s="117">
        <v>22</v>
      </c>
      <c r="B6" s="110" t="s">
        <v>26</v>
      </c>
    </row>
    <row r="7" spans="1:2" ht="15">
      <c r="A7" s="117">
        <v>25</v>
      </c>
      <c r="B7" s="110" t="s">
        <v>26</v>
      </c>
    </row>
    <row r="8" spans="1:2" ht="15">
      <c r="A8" s="117">
        <v>35</v>
      </c>
      <c r="B8" s="110" t="s">
        <v>59</v>
      </c>
    </row>
    <row r="9" spans="1:2" ht="15">
      <c r="A9" s="117">
        <v>28</v>
      </c>
      <c r="B9" s="110" t="s">
        <v>26</v>
      </c>
    </row>
    <row r="10" spans="1:2" ht="15">
      <c r="A10" s="117">
        <v>30</v>
      </c>
      <c r="B10" s="110" t="s">
        <v>59</v>
      </c>
    </row>
    <row r="11" spans="1:2" ht="15">
      <c r="A11" s="117">
        <v>37</v>
      </c>
      <c r="B11" s="110" t="s">
        <v>59</v>
      </c>
    </row>
    <row r="12" spans="1:2" ht="15">
      <c r="A12" s="117">
        <v>38</v>
      </c>
      <c r="B12" s="110" t="s">
        <v>59</v>
      </c>
    </row>
    <row r="13" spans="1:2" ht="15">
      <c r="A13" s="117">
        <v>45</v>
      </c>
      <c r="B13" s="110" t="s">
        <v>59</v>
      </c>
    </row>
    <row r="14" spans="1:2" ht="15">
      <c r="A14" s="117">
        <v>40</v>
      </c>
      <c r="B14" s="110" t="s">
        <v>59</v>
      </c>
    </row>
    <row r="15" spans="1:2" ht="15">
      <c r="A15" s="117"/>
      <c r="B15" s="1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L20" sqref="L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Q53"/>
  <sheetViews>
    <sheetView zoomScalePageLayoutView="0" workbookViewId="0" topLeftCell="A1">
      <selection activeCell="L1" sqref="L1:L37"/>
    </sheetView>
  </sheetViews>
  <sheetFormatPr defaultColWidth="9.140625" defaultRowHeight="15"/>
  <cols>
    <col min="6" max="6" width="1.8515625" style="0" customWidth="1"/>
    <col min="12" max="12" width="2.421875" style="0" customWidth="1"/>
  </cols>
  <sheetData>
    <row r="1" spans="1:17" ht="15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:17" ht="1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17" ht="15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</row>
    <row r="4" spans="1:17" ht="1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ht="15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</row>
    <row r="6" spans="1:17" ht="15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</row>
    <row r="7" spans="1:17" ht="15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</row>
    <row r="8" spans="1:17" ht="15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</row>
    <row r="9" spans="1:17" ht="15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</row>
    <row r="10" spans="1:17" ht="15">
      <c r="A10" s="284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</row>
    <row r="11" spans="1:17" ht="15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</row>
    <row r="12" spans="1:17" ht="15">
      <c r="A12" s="284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</row>
    <row r="13" spans="1:17" ht="15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</row>
    <row r="14" spans="1:17" ht="15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</row>
    <row r="15" spans="1:17" ht="15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</row>
    <row r="16" spans="1:17" ht="15">
      <c r="A16" s="118"/>
      <c r="B16" s="118"/>
      <c r="C16" s="118"/>
      <c r="D16" s="118"/>
      <c r="E16" s="118"/>
      <c r="F16" s="284"/>
      <c r="G16" s="118"/>
      <c r="H16" s="118"/>
      <c r="I16" s="118"/>
      <c r="J16" s="118"/>
      <c r="K16" s="118"/>
      <c r="L16" s="284"/>
      <c r="M16" s="118"/>
      <c r="N16" s="118"/>
      <c r="O16" s="118"/>
      <c r="P16" s="118"/>
      <c r="Q16" s="118"/>
    </row>
    <row r="17" spans="1:17" ht="15">
      <c r="A17" s="118"/>
      <c r="B17" s="118"/>
      <c r="C17" s="118"/>
      <c r="D17" s="118"/>
      <c r="E17" s="118"/>
      <c r="F17" s="284"/>
      <c r="G17" s="118"/>
      <c r="H17" s="118"/>
      <c r="I17" s="118"/>
      <c r="J17" s="118"/>
      <c r="K17" s="118"/>
      <c r="L17" s="284"/>
      <c r="M17" s="118"/>
      <c r="N17" s="118"/>
      <c r="O17" s="118"/>
      <c r="P17" s="118"/>
      <c r="Q17" s="118"/>
    </row>
    <row r="18" spans="6:12" ht="15">
      <c r="F18" s="284"/>
      <c r="L18" s="284"/>
    </row>
    <row r="19" spans="6:12" ht="15">
      <c r="F19" s="284"/>
      <c r="L19" s="284"/>
    </row>
    <row r="20" spans="1:17" ht="15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</row>
    <row r="21" spans="1:17" ht="15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</row>
    <row r="22" spans="1:17" ht="15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17" ht="15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</row>
    <row r="24" spans="1:17" ht="15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</row>
    <row r="25" spans="1:17" ht="15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</row>
    <row r="26" spans="1:17" ht="15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</row>
    <row r="27" spans="1:17" ht="15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</row>
    <row r="28" spans="1:17" ht="15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</row>
    <row r="29" spans="1:17" ht="15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</row>
    <row r="30" spans="1:17" ht="15">
      <c r="A30" s="284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</row>
    <row r="31" spans="1:17" ht="15">
      <c r="A31" s="284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</row>
    <row r="32" spans="1:17" ht="15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</row>
    <row r="33" spans="1:17" ht="15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</row>
    <row r="34" spans="1:17" ht="15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</row>
    <row r="35" spans="6:12" ht="15">
      <c r="F35" s="284"/>
      <c r="L35" s="284"/>
    </row>
    <row r="36" spans="6:12" ht="15">
      <c r="F36" s="284"/>
      <c r="L36" s="284"/>
    </row>
    <row r="37" ht="15">
      <c r="L37" s="284"/>
    </row>
    <row r="38" spans="1:17" ht="15">
      <c r="A38" s="284"/>
      <c r="B38" s="284"/>
      <c r="C38" s="284"/>
      <c r="D38" s="284"/>
      <c r="E38" s="284"/>
      <c r="G38" s="284"/>
      <c r="H38" s="284"/>
      <c r="I38" s="284"/>
      <c r="J38" s="284"/>
      <c r="K38" s="284"/>
      <c r="M38" s="284"/>
      <c r="N38" s="284"/>
      <c r="O38" s="284"/>
      <c r="P38" s="284"/>
      <c r="Q38" s="284"/>
    </row>
    <row r="39" spans="1:17" ht="15">
      <c r="A39" s="284"/>
      <c r="B39" s="284"/>
      <c r="C39" s="284"/>
      <c r="D39" s="284"/>
      <c r="E39" s="284"/>
      <c r="G39" s="284"/>
      <c r="H39" s="284"/>
      <c r="I39" s="284"/>
      <c r="J39" s="284"/>
      <c r="K39" s="284"/>
      <c r="M39" s="284"/>
      <c r="N39" s="284"/>
      <c r="O39" s="284"/>
      <c r="P39" s="284"/>
      <c r="Q39" s="284"/>
    </row>
    <row r="40" spans="1:17" ht="15">
      <c r="A40" s="284"/>
      <c r="B40" s="284"/>
      <c r="C40" s="284"/>
      <c r="D40" s="284"/>
      <c r="E40" s="284"/>
      <c r="G40" s="284"/>
      <c r="H40" s="284"/>
      <c r="I40" s="284"/>
      <c r="J40" s="284"/>
      <c r="K40" s="284"/>
      <c r="M40" s="284"/>
      <c r="N40" s="284"/>
      <c r="O40" s="284"/>
      <c r="P40" s="284"/>
      <c r="Q40" s="284"/>
    </row>
    <row r="41" spans="1:17" ht="15">
      <c r="A41" s="284"/>
      <c r="B41" s="284"/>
      <c r="C41" s="284"/>
      <c r="D41" s="284"/>
      <c r="E41" s="284"/>
      <c r="G41" s="284"/>
      <c r="H41" s="284"/>
      <c r="I41" s="284"/>
      <c r="J41" s="284"/>
      <c r="K41" s="284"/>
      <c r="M41" s="284"/>
      <c r="N41" s="284"/>
      <c r="O41" s="284"/>
      <c r="P41" s="284"/>
      <c r="Q41" s="284"/>
    </row>
    <row r="42" spans="1:17" ht="15">
      <c r="A42" s="284"/>
      <c r="B42" s="284"/>
      <c r="C42" s="284"/>
      <c r="D42" s="284"/>
      <c r="E42" s="284"/>
      <c r="G42" s="284"/>
      <c r="H42" s="284"/>
      <c r="I42" s="284"/>
      <c r="J42" s="284"/>
      <c r="K42" s="284"/>
      <c r="M42" s="284"/>
      <c r="N42" s="284"/>
      <c r="O42" s="284"/>
      <c r="P42" s="284"/>
      <c r="Q42" s="284"/>
    </row>
    <row r="43" spans="1:17" ht="15">
      <c r="A43" s="284"/>
      <c r="B43" s="284"/>
      <c r="C43" s="284"/>
      <c r="D43" s="284"/>
      <c r="E43" s="284"/>
      <c r="G43" s="284"/>
      <c r="H43" s="284"/>
      <c r="I43" s="284"/>
      <c r="J43" s="284"/>
      <c r="K43" s="284"/>
      <c r="M43" s="284"/>
      <c r="N43" s="284"/>
      <c r="O43" s="284"/>
      <c r="P43" s="284"/>
      <c r="Q43" s="284"/>
    </row>
    <row r="44" spans="1:17" ht="15">
      <c r="A44" s="284"/>
      <c r="B44" s="284"/>
      <c r="C44" s="284"/>
      <c r="D44" s="284"/>
      <c r="E44" s="284"/>
      <c r="G44" s="284"/>
      <c r="H44" s="284"/>
      <c r="I44" s="284"/>
      <c r="J44" s="284"/>
      <c r="K44" s="284"/>
      <c r="M44" s="284"/>
      <c r="N44" s="284"/>
      <c r="O44" s="284"/>
      <c r="P44" s="284"/>
      <c r="Q44" s="284"/>
    </row>
    <row r="45" spans="1:17" ht="15">
      <c r="A45" s="284"/>
      <c r="B45" s="284"/>
      <c r="C45" s="284"/>
      <c r="D45" s="284"/>
      <c r="E45" s="284"/>
      <c r="G45" s="284"/>
      <c r="H45" s="284"/>
      <c r="I45" s="284"/>
      <c r="J45" s="284"/>
      <c r="K45" s="284"/>
      <c r="M45" s="284"/>
      <c r="N45" s="284"/>
      <c r="O45" s="284"/>
      <c r="P45" s="284"/>
      <c r="Q45" s="284"/>
    </row>
    <row r="46" spans="1:17" ht="15">
      <c r="A46" s="284"/>
      <c r="B46" s="284"/>
      <c r="C46" s="284"/>
      <c r="D46" s="284"/>
      <c r="E46" s="284"/>
      <c r="G46" s="284"/>
      <c r="H46" s="284"/>
      <c r="I46" s="284"/>
      <c r="J46" s="284"/>
      <c r="K46" s="284"/>
      <c r="M46" s="284"/>
      <c r="N46" s="284"/>
      <c r="O46" s="284"/>
      <c r="P46" s="284"/>
      <c r="Q46" s="284"/>
    </row>
    <row r="47" spans="1:17" ht="15">
      <c r="A47" s="284"/>
      <c r="B47" s="284"/>
      <c r="C47" s="284"/>
      <c r="D47" s="284"/>
      <c r="E47" s="284"/>
      <c r="G47" s="284"/>
      <c r="H47" s="284"/>
      <c r="I47" s="284"/>
      <c r="J47" s="284"/>
      <c r="K47" s="284"/>
      <c r="M47" s="284"/>
      <c r="N47" s="284"/>
      <c r="O47" s="284"/>
      <c r="P47" s="284"/>
      <c r="Q47" s="284"/>
    </row>
    <row r="48" spans="1:17" ht="15">
      <c r="A48" s="284"/>
      <c r="B48" s="284"/>
      <c r="C48" s="284"/>
      <c r="D48" s="284"/>
      <c r="E48" s="284"/>
      <c r="G48" s="284"/>
      <c r="H48" s="284"/>
      <c r="I48" s="284"/>
      <c r="J48" s="284"/>
      <c r="K48" s="284"/>
      <c r="M48" s="284"/>
      <c r="N48" s="284"/>
      <c r="O48" s="284"/>
      <c r="P48" s="284"/>
      <c r="Q48" s="284"/>
    </row>
    <row r="49" spans="1:17" ht="15">
      <c r="A49" s="284"/>
      <c r="B49" s="284"/>
      <c r="C49" s="284"/>
      <c r="D49" s="284"/>
      <c r="E49" s="284"/>
      <c r="G49" s="284"/>
      <c r="H49" s="284"/>
      <c r="I49" s="284"/>
      <c r="J49" s="284"/>
      <c r="K49" s="284"/>
      <c r="M49" s="284"/>
      <c r="N49" s="284"/>
      <c r="O49" s="284"/>
      <c r="P49" s="284"/>
      <c r="Q49" s="284"/>
    </row>
    <row r="50" spans="1:17" ht="15">
      <c r="A50" s="284"/>
      <c r="B50" s="284"/>
      <c r="C50" s="284"/>
      <c r="D50" s="284"/>
      <c r="E50" s="284"/>
      <c r="G50" s="284"/>
      <c r="H50" s="284"/>
      <c r="I50" s="284"/>
      <c r="J50" s="284"/>
      <c r="K50" s="284"/>
      <c r="M50" s="284"/>
      <c r="N50" s="284"/>
      <c r="O50" s="284"/>
      <c r="P50" s="284"/>
      <c r="Q50" s="284"/>
    </row>
    <row r="51" spans="1:17" ht="15">
      <c r="A51" s="284"/>
      <c r="B51" s="284"/>
      <c r="C51" s="284"/>
      <c r="D51" s="284"/>
      <c r="E51" s="284"/>
      <c r="G51" s="284"/>
      <c r="H51" s="284"/>
      <c r="I51" s="284"/>
      <c r="J51" s="284"/>
      <c r="K51" s="284"/>
      <c r="M51" s="284"/>
      <c r="N51" s="284"/>
      <c r="O51" s="284"/>
      <c r="P51" s="284"/>
      <c r="Q51" s="284"/>
    </row>
    <row r="52" spans="1:17" ht="15">
      <c r="A52" s="284"/>
      <c r="B52" s="284"/>
      <c r="C52" s="284"/>
      <c r="D52" s="284"/>
      <c r="E52" s="284"/>
      <c r="G52" s="284"/>
      <c r="H52" s="284"/>
      <c r="I52" s="284"/>
      <c r="J52" s="284"/>
      <c r="K52" s="284"/>
      <c r="M52" s="284"/>
      <c r="N52" s="284"/>
      <c r="O52" s="284"/>
      <c r="P52" s="284"/>
      <c r="Q52" s="284"/>
    </row>
    <row r="53" spans="1:17" ht="15">
      <c r="A53" s="284"/>
      <c r="B53" s="284"/>
      <c r="C53" s="284"/>
      <c r="D53" s="284"/>
      <c r="E53" s="284"/>
      <c r="G53" s="284"/>
      <c r="H53" s="284"/>
      <c r="I53" s="284"/>
      <c r="J53" s="284"/>
      <c r="K53" s="284"/>
      <c r="M53" s="284"/>
      <c r="N53" s="284"/>
      <c r="O53" s="284"/>
      <c r="P53" s="284"/>
      <c r="Q53" s="284"/>
    </row>
  </sheetData>
  <sheetProtection/>
  <mergeCells count="11">
    <mergeCell ref="A20:E34"/>
    <mergeCell ref="G20:K34"/>
    <mergeCell ref="M20:Q34"/>
    <mergeCell ref="A38:E53"/>
    <mergeCell ref="G38:K53"/>
    <mergeCell ref="M38:Q53"/>
    <mergeCell ref="A1:E15"/>
    <mergeCell ref="F1:F36"/>
    <mergeCell ref="G1:K15"/>
    <mergeCell ref="L1:L37"/>
    <mergeCell ref="M1:Q15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Slatter</dc:creator>
  <cp:keywords/>
  <dc:description/>
  <cp:lastModifiedBy>Sharon.Slatter</cp:lastModifiedBy>
  <cp:lastPrinted>2016-06-02T08:03:06Z</cp:lastPrinted>
  <dcterms:created xsi:type="dcterms:W3CDTF">2008-09-15T09:21:13Z</dcterms:created>
  <dcterms:modified xsi:type="dcterms:W3CDTF">2018-03-05T14:33:44Z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0x010100183B17F2D7DCE348BC3A7D23960B5067009DABE17E88942C419D5F559EE0E53E7E</vt:lpwstr>
  </property>
</Properties>
</file>